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L:\PROGETTI\FONDAZIONE VERONESI catalogo\"/>
    </mc:Choice>
  </mc:AlternateContent>
  <xr:revisionPtr revIDLastSave="0" documentId="13_ncr:1_{729A8F8F-8BFA-4AD7-B796-C93DAC811302}" xr6:coauthVersionLast="47" xr6:coauthVersionMax="47" xr10:uidLastSave="{00000000-0000-0000-0000-000000000000}"/>
  <bookViews>
    <workbookView xWindow="-120" yWindow="-120" windowWidth="29040" windowHeight="15720" xr2:uid="{CFBB7A45-85C1-4319-BBEE-EFAAFA4BAA79}"/>
  </bookViews>
  <sheets>
    <sheet name="Ordine" sheetId="1" r:id="rId1"/>
    <sheet name="Note compilazione" sheetId="2" r:id="rId2"/>
  </sheets>
  <definedNames>
    <definedName name="_xlnm.Print_Area" localSheetId="1">'Note compilazione'!#REF!</definedName>
    <definedName name="_xlnm.Print_Area" localSheetId="0">Ordine!$A$1:$W$161</definedName>
    <definedName name="scontoQTA" localSheetId="1">'Note compilazione'!#REF!</definedName>
    <definedName name="scontoQTA">Ordine!$X$23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1" i="1" l="1"/>
  <c r="AC121" i="1" s="1"/>
  <c r="V119" i="1"/>
  <c r="AC119" i="1" s="1"/>
  <c r="V117" i="1"/>
  <c r="T117" i="1" s="1"/>
  <c r="AL113" i="1"/>
  <c r="AO113" i="1"/>
  <c r="H103" i="1"/>
  <c r="W103" i="1"/>
  <c r="AL103" i="1"/>
  <c r="AO103" i="1"/>
  <c r="AC153" i="1"/>
  <c r="AC143" i="1"/>
  <c r="AC133" i="1"/>
  <c r="AC123" i="1"/>
  <c r="X133" i="1"/>
  <c r="X123" i="1"/>
  <c r="AD153" i="1"/>
  <c r="X153" i="1"/>
  <c r="W113" i="1"/>
  <c r="AG104" i="1"/>
  <c r="AG94" i="1"/>
  <c r="X94" i="1"/>
  <c r="X84" i="1"/>
  <c r="AG84" i="1"/>
  <c r="AG74" i="1"/>
  <c r="AO83" i="1"/>
  <c r="AF83" i="1"/>
  <c r="X74" i="1"/>
  <c r="AO73" i="1"/>
  <c r="AG64" i="1"/>
  <c r="AG24" i="1"/>
  <c r="H33" i="1"/>
  <c r="H43" i="1"/>
  <c r="AG44" i="1"/>
  <c r="AG54" i="1"/>
  <c r="AL73" i="1"/>
  <c r="AF73" i="1"/>
  <c r="AD73" i="1"/>
  <c r="AD63" i="1"/>
  <c r="AC73" i="1"/>
  <c r="X64" i="1"/>
  <c r="AO63" i="1"/>
  <c r="AF63" i="1"/>
  <c r="AM63" i="1"/>
  <c r="W33" i="1"/>
  <c r="AF93" i="1"/>
  <c r="AO93" i="1"/>
  <c r="AL93" i="1"/>
  <c r="AC93" i="1"/>
  <c r="AL83" i="1"/>
  <c r="AC103" i="1"/>
  <c r="AF103" i="1"/>
  <c r="AC83" i="1"/>
  <c r="AL63" i="1"/>
  <c r="AC63" i="1"/>
  <c r="X54" i="1"/>
  <c r="AO33" i="1"/>
  <c r="AO53" i="1"/>
  <c r="AL53" i="1"/>
  <c r="AF33" i="1"/>
  <c r="AL33" i="1"/>
  <c r="AC33" i="1"/>
  <c r="X24" i="1"/>
  <c r="AM113" i="1"/>
  <c r="AG113" i="1"/>
  <c r="AM33" i="1"/>
  <c r="AG33" i="1"/>
  <c r="AM53" i="1"/>
  <c r="AG53" i="1"/>
  <c r="AG63" i="1"/>
  <c r="AM73" i="1"/>
  <c r="AG73" i="1"/>
  <c r="AM83" i="1"/>
  <c r="AG83" i="1"/>
  <c r="AM93" i="1"/>
  <c r="AG93" i="1"/>
  <c r="AD143" i="1"/>
  <c r="X143" i="1"/>
  <c r="AD133" i="1"/>
  <c r="AD123" i="1"/>
  <c r="V151" i="1"/>
  <c r="W151" i="1" s="1"/>
  <c r="V149" i="1"/>
  <c r="AC149" i="1" s="1"/>
  <c r="V147" i="1"/>
  <c r="AC147" i="1" s="1"/>
  <c r="V141" i="1"/>
  <c r="AC141" i="1" s="1"/>
  <c r="V139" i="1"/>
  <c r="AC139" i="1" s="1"/>
  <c r="V137" i="1"/>
  <c r="AC137" i="1" s="1"/>
  <c r="V131" i="1"/>
  <c r="W131" i="1" s="1"/>
  <c r="V129" i="1"/>
  <c r="AC129" i="1" s="1"/>
  <c r="V127" i="1"/>
  <c r="AC127" i="1" s="1"/>
  <c r="AM103" i="1"/>
  <c r="AG103" i="1"/>
  <c r="AD103" i="1"/>
  <c r="X103" i="1"/>
  <c r="W93" i="1"/>
  <c r="H93" i="1"/>
  <c r="H63" i="1"/>
  <c r="H73" i="1"/>
  <c r="AD93" i="1"/>
  <c r="X93" i="1"/>
  <c r="AD83" i="1"/>
  <c r="X83" i="1"/>
  <c r="W83" i="1"/>
  <c r="W73" i="1"/>
  <c r="X73" i="1"/>
  <c r="X63" i="1"/>
  <c r="W63" i="1"/>
  <c r="W53" i="1"/>
  <c r="H53" i="1"/>
  <c r="AO43" i="1"/>
  <c r="V123" i="1" l="1"/>
  <c r="AF123" i="1" s="1"/>
  <c r="W117" i="1"/>
  <c r="T137" i="1"/>
  <c r="T141" i="1"/>
  <c r="T147" i="1"/>
  <c r="T139" i="1"/>
  <c r="T151" i="1"/>
  <c r="T149" i="1"/>
  <c r="T131" i="1"/>
  <c r="T127" i="1"/>
  <c r="T129" i="1"/>
  <c r="T119" i="1"/>
  <c r="T121" i="1"/>
  <c r="AC131" i="1"/>
  <c r="AC151" i="1"/>
  <c r="AC117" i="1"/>
  <c r="W141" i="1"/>
  <c r="W147" i="1"/>
  <c r="V153" i="1"/>
  <c r="AF153" i="1" s="1"/>
  <c r="W129" i="1"/>
  <c r="W149" i="1"/>
  <c r="V143" i="1"/>
  <c r="AF143" i="1" s="1"/>
  <c r="W137" i="1"/>
  <c r="W139" i="1"/>
  <c r="V133" i="1"/>
  <c r="AF133" i="1" s="1"/>
  <c r="W127" i="1"/>
  <c r="W121" i="1"/>
  <c r="W119" i="1"/>
  <c r="AD33" i="1"/>
  <c r="X33" i="1"/>
  <c r="X154" i="1"/>
  <c r="X114" i="1" l="1"/>
  <c r="W123" i="1"/>
  <c r="X144" i="1"/>
  <c r="X134" i="1"/>
  <c r="W143" i="1"/>
  <c r="X124" i="1"/>
  <c r="W153" i="1"/>
  <c r="W133" i="1"/>
  <c r="V155" i="1" l="1"/>
  <c r="V157" i="1"/>
  <c r="V161" i="1" l="1"/>
</calcChain>
</file>

<file path=xl/sharedStrings.xml><?xml version="1.0" encoding="utf-8"?>
<sst xmlns="http://schemas.openxmlformats.org/spreadsheetml/2006/main" count="204" uniqueCount="104">
  <si>
    <t>INDIRIZZO PER LA SPEDIZIONE</t>
  </si>
  <si>
    <t>XS</t>
  </si>
  <si>
    <t>S</t>
  </si>
  <si>
    <t>M</t>
  </si>
  <si>
    <t>L</t>
  </si>
  <si>
    <t>XL</t>
  </si>
  <si>
    <t>XXL</t>
  </si>
  <si>
    <t>Nome</t>
  </si>
  <si>
    <t>Via</t>
  </si>
  <si>
    <t>CAP</t>
  </si>
  <si>
    <t>Provincia</t>
  </si>
  <si>
    <t>C.F.</t>
  </si>
  <si>
    <t>SDI</t>
  </si>
  <si>
    <t>T-SHIRT</t>
  </si>
  <si>
    <t>Bianco</t>
  </si>
  <si>
    <t>q.tà</t>
  </si>
  <si>
    <t>Importo</t>
  </si>
  <si>
    <t>Totale</t>
  </si>
  <si>
    <t>P.IVA</t>
  </si>
  <si>
    <t>Grigio</t>
  </si>
  <si>
    <t>Blu</t>
  </si>
  <si>
    <t>nessuna</t>
  </si>
  <si>
    <t>Loc.</t>
  </si>
  <si>
    <t>(se diverso da richiedente)</t>
  </si>
  <si>
    <t>email</t>
  </si>
  <si>
    <t>tel.</t>
  </si>
  <si>
    <t>Prov.</t>
  </si>
  <si>
    <t>Totale Prodotti:</t>
  </si>
  <si>
    <t>RICHIEDENTE (per la fatturazione)</t>
  </si>
  <si>
    <t>MATITA PERPETUA</t>
  </si>
  <si>
    <t>Personalizzazione aggiuntiva:</t>
  </si>
  <si>
    <t>Pers. aggiuntiva:</t>
  </si>
  <si>
    <t>Bianca</t>
  </si>
  <si>
    <t>NOTE PER LA COMPILAZIONE DEL MODULO ORDINE</t>
  </si>
  <si>
    <t>Il modulo è compilabile direttamente da excel.
Inserendo le quantità desiderate in automatico viene calcolato il costo e il totale.
Se si manda in stampa, è impostata l'area di stampa solo della parte dell'ordine.</t>
  </si>
  <si>
    <t>Note</t>
  </si>
  <si>
    <t>RagSoc</t>
  </si>
  <si>
    <t>Totale Ordine:</t>
  </si>
  <si>
    <t>Contributo trasporto:</t>
  </si>
  <si>
    <t>A - retro</t>
  </si>
  <si>
    <t>B - Manica destra</t>
  </si>
  <si>
    <t>C -  Manica sinistra</t>
  </si>
  <si>
    <t>B Manica destra</t>
  </si>
  <si>
    <t>Personalizz. Aggiuntive:</t>
  </si>
  <si>
    <t>Per facilitare la compilazione ed evitare errori:
  - sono editabili solo le celle relative ai dati generali, ai pezzi richiesti e alle personalizzazioni aggiuntive
  - se non sono rispettati alcuni requisiti esce una scritta rossa che avvisa del problema</t>
  </si>
  <si>
    <t>BORRACCIA TERMICA 600 ml</t>
  </si>
  <si>
    <t>TAZZA TERMICA 350 ml</t>
  </si>
  <si>
    <t>Bianca burro</t>
  </si>
  <si>
    <t>Rosa</t>
  </si>
  <si>
    <t>Linea ROSA - TAZZA</t>
  </si>
  <si>
    <t>Linea ROSA - BORRACCIA</t>
  </si>
  <si>
    <t>SHOPPER CON SOFFIETTO</t>
  </si>
  <si>
    <t>Natural</t>
  </si>
  <si>
    <t>GREMBIULE</t>
  </si>
  <si>
    <t>BORSA TERMICA</t>
  </si>
  <si>
    <t>Off White</t>
  </si>
  <si>
    <t>Blu Navy</t>
  </si>
  <si>
    <t>QUADERNO A5</t>
  </si>
  <si>
    <t>PENNA SENZA INCHIOSTRO</t>
  </si>
  <si>
    <t>PENNA</t>
  </si>
  <si>
    <t>OMBRELLO MINI</t>
  </si>
  <si>
    <t>GYM SAC</t>
  </si>
  <si>
    <t>Mostarda</t>
  </si>
  <si>
    <t>Petrol</t>
  </si>
  <si>
    <t>ZAINO</t>
  </si>
  <si>
    <t>FELPA CON TASCONE E CAPPUCCIO</t>
  </si>
  <si>
    <t>Luscious Red</t>
  </si>
  <si>
    <t>Sundial Orange</t>
  </si>
  <si>
    <t>Ochre Yellow</t>
  </si>
  <si>
    <t>Desert</t>
  </si>
  <si>
    <t>White</t>
  </si>
  <si>
    <t>Black</t>
  </si>
  <si>
    <t>French Navy</t>
  </si>
  <si>
    <t>Anthracite</t>
  </si>
  <si>
    <t>Forest Green</t>
  </si>
  <si>
    <t>Iceberg Green</t>
  </si>
  <si>
    <t>Verdigris Green</t>
  </si>
  <si>
    <t>Royal Blue</t>
  </si>
  <si>
    <t>Tranqui Blue</t>
  </si>
  <si>
    <t>Sky Blue</t>
  </si>
  <si>
    <t>Digital Lavender</t>
  </si>
  <si>
    <t>Burgundy</t>
  </si>
  <si>
    <t>Red</t>
  </si>
  <si>
    <t>COLORI FELPE</t>
  </si>
  <si>
    <t>COL. ZIP</t>
  </si>
  <si>
    <t>Heather Anthracite</t>
  </si>
  <si>
    <t>Natural Raw</t>
  </si>
  <si>
    <t>Heather Blue</t>
  </si>
  <si>
    <t>Heather Green</t>
  </si>
  <si>
    <t>Heather Grey</t>
  </si>
  <si>
    <t>FELPA FULL ZIP E CAPPUCCIO</t>
  </si>
  <si>
    <t>COL TSHIRT</t>
  </si>
  <si>
    <t>Khaki</t>
  </si>
  <si>
    <t>+ iva</t>
  </si>
  <si>
    <t>FELPA GIROCOLLO</t>
  </si>
  <si>
    <t>TAZZA TERMICA: COSTO DELLA PERSONALIZZAZIONE A RICHIESTA</t>
  </si>
  <si>
    <t>SHOPPER CARBON NEUTRAL</t>
  </si>
  <si>
    <t>SHOPPER: Per la personalizzazione aggiuntiva sopra i 300 pz. prezzo a richiesta</t>
  </si>
  <si>
    <t>GREMBIULE e BORSA TERMICA: Per la personalizzazione aggiuntiva sopra i 300 pz. prezzo a richiesta</t>
  </si>
  <si>
    <t>Selezionando la personalizzazione aggiuntiva i costi aggiuntivi sono calcolati automaticamente.</t>
  </si>
  <si>
    <r>
      <t xml:space="preserve">Una volta completato e verificato l'ordine inviare il file excel per email all'indirizzo: </t>
    </r>
    <r>
      <rPr>
        <b/>
        <sz val="12"/>
        <color theme="1"/>
        <rFont val="Calibri"/>
        <family val="2"/>
        <scheme val="minor"/>
      </rPr>
      <t>fondazioneveronesi@aironegifts.com</t>
    </r>
  </si>
  <si>
    <t>REGALI AZIENDALI FONDAZIONE VERONESI - Modulo d'ordine</t>
  </si>
  <si>
    <t>Da spedire per email all'indirizzo: fondazioneveronesi@aironegifts.com</t>
  </si>
  <si>
    <t>BORRACCIA ACCIAIO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</si>
</sst>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-2]\ #,##0.00;[Red]\-[$€-2]\ #,##0.00"/>
    <numFmt numFmtId="165" formatCode="0;\-0;;@"/>
    <numFmt numFmtId="166" formatCode="0.00;\-0.00;;@"/>
    <numFmt numFmtId="167" formatCode="&quot;€&quot;\ 0.00;\-0.00;;@"/>
    <numFmt numFmtId="168" formatCode="#,##0.00\ &quot;€&quot;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5" fillId="0" borderId="2" xfId="0" applyNumberFormat="1" applyFont="1" applyBorder="1"/>
    <xf numFmtId="165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/>
    <xf numFmtId="0" fontId="0" fillId="0" borderId="0" xfId="0" applyAlignment="1">
      <alignment horizontal="right"/>
    </xf>
    <xf numFmtId="0" fontId="8" fillId="0" borderId="0" xfId="0" applyFont="1"/>
    <xf numFmtId="2" fontId="12" fillId="0" borderId="0" xfId="0" applyNumberFormat="1" applyFont="1"/>
    <xf numFmtId="0" fontId="13" fillId="0" borderId="1" xfId="0" applyFont="1" applyBorder="1" applyAlignment="1">
      <alignment horizontal="right"/>
    </xf>
    <xf numFmtId="0" fontId="11" fillId="0" borderId="1" xfId="0" applyFont="1" applyBorder="1"/>
    <xf numFmtId="168" fontId="4" fillId="0" borderId="1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5"/>
    </xf>
    <xf numFmtId="0" fontId="14" fillId="0" borderId="0" xfId="0" applyFont="1" applyAlignment="1">
      <alignment horizontal="left" vertical="center" indent="15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0" xfId="0" applyFont="1" applyAlignment="1">
      <alignment vertical="top"/>
    </xf>
    <xf numFmtId="49" fontId="9" fillId="0" borderId="0" xfId="0" applyNumberFormat="1" applyFont="1"/>
    <xf numFmtId="49" fontId="16" fillId="0" borderId="0" xfId="0" applyNumberFormat="1" applyFont="1"/>
    <xf numFmtId="0" fontId="5" fillId="0" borderId="0" xfId="0" applyFont="1" applyAlignment="1">
      <alignment horizontal="center"/>
    </xf>
    <xf numFmtId="0" fontId="5" fillId="0" borderId="8" xfId="0" applyFont="1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0" fontId="10" fillId="0" borderId="0" xfId="0" applyFont="1" applyAlignment="1">
      <alignment vertical="center" wrapText="1"/>
    </xf>
    <xf numFmtId="0" fontId="14" fillId="0" borderId="3" xfId="0" applyFont="1" applyBorder="1" applyAlignment="1">
      <alignment horizontal="left" vertical="center" indent="15"/>
    </xf>
    <xf numFmtId="0" fontId="0" fillId="0" borderId="11" xfId="0" applyBorder="1"/>
    <xf numFmtId="0" fontId="14" fillId="0" borderId="12" xfId="0" applyFont="1" applyBorder="1" applyAlignment="1">
      <alignment horizontal="left" vertical="center" indent="15"/>
    </xf>
    <xf numFmtId="0" fontId="0" fillId="0" borderId="13" xfId="0" applyBorder="1"/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0" fillId="4" borderId="0" xfId="0" applyFill="1" applyProtection="1">
      <protection locked="0"/>
    </xf>
    <xf numFmtId="49" fontId="9" fillId="4" borderId="0" xfId="0" applyNumberFormat="1" applyFont="1" applyFill="1" applyProtection="1">
      <protection locked="0"/>
    </xf>
    <xf numFmtId="0" fontId="7" fillId="0" borderId="0" xfId="0" applyFont="1" applyProtection="1">
      <protection locked="0" hidden="1"/>
    </xf>
    <xf numFmtId="2" fontId="12" fillId="0" borderId="4" xfId="0" applyNumberFormat="1" applyFont="1" applyBorder="1"/>
    <xf numFmtId="0" fontId="0" fillId="0" borderId="4" xfId="0" applyBorder="1"/>
    <xf numFmtId="0" fontId="0" fillId="0" borderId="5" xfId="0" applyBorder="1"/>
    <xf numFmtId="164" fontId="0" fillId="0" borderId="4" xfId="0" applyNumberFormat="1" applyBorder="1"/>
    <xf numFmtId="0" fontId="3" fillId="0" borderId="6" xfId="0" applyFont="1" applyBorder="1" applyAlignment="1">
      <alignment horizontal="center"/>
    </xf>
    <xf numFmtId="168" fontId="4" fillId="0" borderId="8" xfId="0" applyNumberFormat="1" applyFont="1" applyBorder="1"/>
    <xf numFmtId="168" fontId="4" fillId="0" borderId="0" xfId="0" applyNumberFormat="1" applyFont="1"/>
    <xf numFmtId="0" fontId="0" fillId="3" borderId="6" xfId="0" applyFill="1" applyBorder="1" applyAlignment="1">
      <alignment horizontal="center"/>
    </xf>
    <xf numFmtId="0" fontId="0" fillId="0" borderId="7" xfId="0" applyBorder="1"/>
    <xf numFmtId="168" fontId="4" fillId="0" borderId="9" xfId="0" applyNumberFormat="1" applyFont="1" applyBorder="1"/>
    <xf numFmtId="168" fontId="4" fillId="0" borderId="1" xfId="0" applyNumberFormat="1" applyFont="1" applyBorder="1"/>
    <xf numFmtId="0" fontId="3" fillId="0" borderId="8" xfId="0" applyFont="1" applyBorder="1" applyAlignment="1">
      <alignment horizontal="center"/>
    </xf>
    <xf numFmtId="164" fontId="0" fillId="0" borderId="0" xfId="0" applyNumberFormat="1"/>
    <xf numFmtId="0" fontId="13" fillId="0" borderId="1" xfId="0" applyFont="1" applyBorder="1" applyAlignment="1">
      <alignment horizontal="right" indent="1"/>
    </xf>
    <xf numFmtId="167" fontId="4" fillId="0" borderId="1" xfId="0" applyNumberFormat="1" applyFont="1" applyBorder="1"/>
    <xf numFmtId="0" fontId="0" fillId="0" borderId="4" xfId="0" applyBorder="1" applyAlignment="1">
      <alignment horizontal="right"/>
    </xf>
    <xf numFmtId="0" fontId="11" fillId="0" borderId="0" xfId="0" applyFont="1" applyAlignment="1">
      <alignment wrapText="1"/>
    </xf>
    <xf numFmtId="0" fontId="6" fillId="0" borderId="0" xfId="0" applyFont="1"/>
    <xf numFmtId="0" fontId="14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4" fontId="6" fillId="0" borderId="0" xfId="0" applyNumberFormat="1" applyFont="1"/>
    <xf numFmtId="4" fontId="0" fillId="0" borderId="0" xfId="0" applyNumberFormat="1"/>
    <xf numFmtId="4" fontId="4" fillId="0" borderId="1" xfId="0" applyNumberFormat="1" applyFont="1" applyBorder="1" applyAlignment="1">
      <alignment horizontal="right"/>
    </xf>
    <xf numFmtId="164" fontId="7" fillId="0" borderId="4" xfId="0" applyNumberFormat="1" applyFont="1" applyBorder="1"/>
    <xf numFmtId="168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2" fontId="21" fillId="0" borderId="1" xfId="0" applyNumberFormat="1" applyFont="1" applyBorder="1" applyAlignment="1">
      <alignment horizontal="left"/>
    </xf>
    <xf numFmtId="164" fontId="4" fillId="0" borderId="4" xfId="0" applyNumberFormat="1" applyFont="1" applyBorder="1"/>
    <xf numFmtId="168" fontId="6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indent="1"/>
    </xf>
    <xf numFmtId="2" fontId="8" fillId="0" borderId="0" xfId="0" applyNumberFormat="1" applyFont="1"/>
    <xf numFmtId="2" fontId="14" fillId="0" borderId="1" xfId="0" applyNumberFormat="1" applyFont="1" applyBorder="1" applyAlignment="1">
      <alignment horizontal="left" wrapText="1"/>
    </xf>
    <xf numFmtId="16" fontId="20" fillId="0" borderId="0" xfId="0" quotePrefix="1" applyNumberFormat="1" applyFont="1"/>
    <xf numFmtId="0" fontId="11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49" fontId="8" fillId="0" borderId="0" xfId="0" applyNumberFormat="1" applyFont="1"/>
    <xf numFmtId="9" fontId="8" fillId="0" borderId="0" xfId="0" applyNumberFormat="1" applyFont="1"/>
    <xf numFmtId="0" fontId="0" fillId="0" borderId="3" xfId="0" applyBorder="1" applyAlignment="1">
      <alignment horizontal="left"/>
    </xf>
    <xf numFmtId="0" fontId="7" fillId="0" borderId="0" xfId="0" applyFont="1"/>
    <xf numFmtId="0" fontId="22" fillId="0" borderId="0" xfId="0" applyFont="1"/>
    <xf numFmtId="0" fontId="0" fillId="0" borderId="0" xfId="0" quotePrefix="1"/>
    <xf numFmtId="0" fontId="0" fillId="0" borderId="0" xfId="0" quotePrefix="1" applyAlignment="1">
      <alignment horizontal="center"/>
    </xf>
    <xf numFmtId="0" fontId="2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left"/>
      <protection locked="0" hidden="1"/>
    </xf>
    <xf numFmtId="0" fontId="10" fillId="0" borderId="0" xfId="0" applyFont="1" applyAlignment="1">
      <alignment horizontal="center" vertical="center" wrapText="1"/>
    </xf>
    <xf numFmtId="164" fontId="4" fillId="0" borderId="4" xfId="0" applyNumberFormat="1" applyFont="1" applyBorder="1" applyAlignment="1">
      <alignment horizontal="left"/>
    </xf>
    <xf numFmtId="0" fontId="7" fillId="0" borderId="4" xfId="0" applyFont="1" applyBorder="1" applyAlignment="1" applyProtection="1">
      <alignment horizontal="center"/>
      <protection locked="0" hidden="1"/>
    </xf>
    <xf numFmtId="167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right" wrapText="1"/>
    </xf>
    <xf numFmtId="0" fontId="24" fillId="0" borderId="1" xfId="0" applyFont="1" applyBorder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6" fillId="4" borderId="0" xfId="0" applyFont="1" applyFill="1" applyAlignment="1" applyProtection="1">
      <alignment horizontal="center" vertical="center"/>
      <protection locked="0"/>
    </xf>
    <xf numFmtId="168" fontId="6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indent="1"/>
    </xf>
    <xf numFmtId="0" fontId="0" fillId="4" borderId="0" xfId="0" applyFill="1" applyAlignment="1" applyProtection="1">
      <alignment horizontal="left"/>
      <protection locked="0"/>
    </xf>
    <xf numFmtId="49" fontId="9" fillId="4" borderId="0" xfId="0" applyNumberFormat="1" applyFont="1" applyFill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/>
      <protection locked="0"/>
    </xf>
    <xf numFmtId="49" fontId="9" fillId="4" borderId="0" xfId="0" applyNumberFormat="1" applyFont="1" applyFill="1" applyAlignment="1" applyProtection="1">
      <alignment horizontal="center"/>
      <protection locked="0"/>
    </xf>
    <xf numFmtId="168" fontId="14" fillId="0" borderId="17" xfId="0" applyNumberFormat="1" applyFont="1" applyBorder="1" applyAlignment="1">
      <alignment horizontal="right" vertical="center" indent="1"/>
    </xf>
    <xf numFmtId="168" fontId="14" fillId="0" borderId="18" xfId="0" applyNumberFormat="1" applyFont="1" applyBorder="1" applyAlignment="1">
      <alignment horizontal="right" vertical="center" inden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</cellXfs>
  <cellStyles count="1">
    <cellStyle name="Normale" xfId="0" builtinId="0"/>
  </cellStyles>
  <dxfs count="1"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27" lockText="1" noThreeD="1"/>
</file>

<file path=xl/ctrlProps/ctrlProp10.xml><?xml version="1.0" encoding="utf-8"?>
<formControlPr xmlns="http://schemas.microsoft.com/office/spreadsheetml/2009/9/main" objectType="CheckBox" fmlaLink="$J$87" lockText="1" noThreeD="1"/>
</file>

<file path=xl/ctrlProps/ctrlProp11.xml><?xml version="1.0" encoding="utf-8"?>
<formControlPr xmlns="http://schemas.microsoft.com/office/spreadsheetml/2009/9/main" objectType="CheckBox" fmlaLink="$W$87" lockText="1" noThreeD="1"/>
</file>

<file path=xl/ctrlProps/ctrlProp12.xml><?xml version="1.0" encoding="utf-8"?>
<formControlPr xmlns="http://schemas.microsoft.com/office/spreadsheetml/2009/9/main" objectType="CheckBox" fmlaLink="$J$97" lockText="1" noThreeD="1"/>
</file>

<file path=xl/ctrlProps/ctrlProp13.xml><?xml version="1.0" encoding="utf-8"?>
<formControlPr xmlns="http://schemas.microsoft.com/office/spreadsheetml/2009/9/main" objectType="CheckBox" fmlaLink="$W$97" lockText="1" noThreeD="1"/>
</file>

<file path=xl/ctrlProps/ctrlProp14.xml><?xml version="1.0" encoding="utf-8"?>
<formControlPr xmlns="http://schemas.microsoft.com/office/spreadsheetml/2009/9/main" objectType="CheckBox" fmlaLink="$W$107" lockText="1" noThreeD="1"/>
</file>

<file path=xl/ctrlProps/ctrlProp15.xml><?xml version="1.0" encoding="utf-8"?>
<formControlPr xmlns="http://schemas.microsoft.com/office/spreadsheetml/2009/9/main" objectType="Drop" dropStyle="combo" dx="22" fmlaLink="$G$117" fmlaRange="$AH$2:$AH$19" noThreeD="1" sel="1" val="0"/>
</file>

<file path=xl/ctrlProps/ctrlProp16.xml><?xml version="1.0" encoding="utf-8"?>
<formControlPr xmlns="http://schemas.microsoft.com/office/spreadsheetml/2009/9/main" objectType="Drop" dropStyle="combo" dx="22" fmlaLink="$G$119" fmlaRange="$AH$2:$AH$19" noThreeD="1" sel="1" val="0"/>
</file>

<file path=xl/ctrlProps/ctrlProp17.xml><?xml version="1.0" encoding="utf-8"?>
<formControlPr xmlns="http://schemas.microsoft.com/office/spreadsheetml/2009/9/main" objectType="Drop" dropStyle="combo" dx="22" fmlaLink="$G$121" fmlaRange="$AH$2:$AH$19" noThreeD="1" sel="1" val="0"/>
</file>

<file path=xl/ctrlProps/ctrlProp18.xml><?xml version="1.0" encoding="utf-8"?>
<formControlPr xmlns="http://schemas.microsoft.com/office/spreadsheetml/2009/9/main" objectType="Drop" dropStyle="combo" dx="22" fmlaLink="$G$127" fmlaRange="$AJ$2:$AJ$9" noThreeD="1" sel="1" val="0"/>
</file>

<file path=xl/ctrlProps/ctrlProp19.xml><?xml version="1.0" encoding="utf-8"?>
<formControlPr xmlns="http://schemas.microsoft.com/office/spreadsheetml/2009/9/main" objectType="Drop" dropStyle="combo" dx="22" fmlaLink="$G$129" fmlaRange="$AJ$2:$AJ$9" noThreeD="1" sel="1" val="0"/>
</file>

<file path=xl/ctrlProps/ctrlProp2.xml><?xml version="1.0" encoding="utf-8"?>
<formControlPr xmlns="http://schemas.microsoft.com/office/spreadsheetml/2009/9/main" objectType="CheckBox" fmlaLink="$W$27" lockText="1" noThreeD="1"/>
</file>

<file path=xl/ctrlProps/ctrlProp20.xml><?xml version="1.0" encoding="utf-8"?>
<formControlPr xmlns="http://schemas.microsoft.com/office/spreadsheetml/2009/9/main" objectType="Drop" dropStyle="combo" dx="22" fmlaLink="$G$131" fmlaRange="$AJ$2:$AJ$9" noThreeD="1" sel="1" val="0"/>
</file>

<file path=xl/ctrlProps/ctrlProp21.xml><?xml version="1.0" encoding="utf-8"?>
<formControlPr xmlns="http://schemas.microsoft.com/office/spreadsheetml/2009/9/main" objectType="Drop" dropStyle="combo" dx="22" fmlaLink="$G$137" fmlaRange="$AL$2:$AL$18" noThreeD="1" sel="1" val="0"/>
</file>

<file path=xl/ctrlProps/ctrlProp22.xml><?xml version="1.0" encoding="utf-8"?>
<formControlPr xmlns="http://schemas.microsoft.com/office/spreadsheetml/2009/9/main" objectType="Drop" dropStyle="combo" dx="22" fmlaLink="$G$139" fmlaRange="$AL$2:$AL$18" noThreeD="1" sel="1" val="0"/>
</file>

<file path=xl/ctrlProps/ctrlProp23.xml><?xml version="1.0" encoding="utf-8"?>
<formControlPr xmlns="http://schemas.microsoft.com/office/spreadsheetml/2009/9/main" objectType="Drop" dropStyle="combo" dx="22" fmlaLink="$G$141" fmlaRange="$AL$2:$AL$18" noThreeD="1" sel="1" val="0"/>
</file>

<file path=xl/ctrlProps/ctrlProp24.xml><?xml version="1.0" encoding="utf-8"?>
<formControlPr xmlns="http://schemas.microsoft.com/office/spreadsheetml/2009/9/main" objectType="Drop" dropStyle="combo" dx="22" fmlaLink="$G$147" fmlaRange="$AJ$2:$AJ$9" noThreeD="1" sel="1" val="0"/>
</file>

<file path=xl/ctrlProps/ctrlProp25.xml><?xml version="1.0" encoding="utf-8"?>
<formControlPr xmlns="http://schemas.microsoft.com/office/spreadsheetml/2009/9/main" objectType="Drop" dropStyle="combo" dx="22" fmlaLink="$G$149" fmlaRange="$AJ$2:$AJ$9" noThreeD="1" sel="1" val="0"/>
</file>

<file path=xl/ctrlProps/ctrlProp26.xml><?xml version="1.0" encoding="utf-8"?>
<formControlPr xmlns="http://schemas.microsoft.com/office/spreadsheetml/2009/9/main" objectType="Drop" dropStyle="combo" dx="22" fmlaLink="$G$151" fmlaRange="$AL$2:$AL$18" noThreeD="1" sel="1" val="0"/>
</file>

<file path=xl/ctrlProps/ctrlProp27.xml><?xml version="1.0" encoding="utf-8"?>
<formControlPr xmlns="http://schemas.microsoft.com/office/spreadsheetml/2009/9/main" objectType="CheckBox" fmlaLink="$V$114" lockText="1" noThreeD="1"/>
</file>

<file path=xl/ctrlProps/ctrlProp28.xml><?xml version="1.0" encoding="utf-8"?>
<formControlPr xmlns="http://schemas.microsoft.com/office/spreadsheetml/2009/9/main" objectType="CheckBox" fmlaLink="$V$124" lockText="1" noThreeD="1"/>
</file>

<file path=xl/ctrlProps/ctrlProp29.xml><?xml version="1.0" encoding="utf-8"?>
<formControlPr xmlns="http://schemas.microsoft.com/office/spreadsheetml/2009/9/main" objectType="CheckBox" fmlaLink="$V$134" lockText="1" noThreeD="1"/>
</file>

<file path=xl/ctrlProps/ctrlProp3.xml><?xml version="1.0" encoding="utf-8"?>
<formControlPr xmlns="http://schemas.microsoft.com/office/spreadsheetml/2009/9/main" objectType="CheckBox" fmlaLink="$W$47" lockText="1" noThreeD="1"/>
</file>

<file path=xl/ctrlProps/ctrlProp30.xml><?xml version="1.0" encoding="utf-8"?>
<formControlPr xmlns="http://schemas.microsoft.com/office/spreadsheetml/2009/9/main" objectType="CheckBox" fmlaLink="$V$144" lockText="1" noThreeD="1"/>
</file>

<file path=xl/ctrlProps/ctrlProp31.xml><?xml version="1.0" encoding="utf-8"?>
<formControlPr xmlns="http://schemas.microsoft.com/office/spreadsheetml/2009/9/main" objectType="Drop" dropStyle="combo" dx="22" fmlaLink="#REF!" fmlaRange="#REF!" noThreeD="1" sel="0" val="0"/>
</file>

<file path=xl/ctrlProps/ctrlProp32.xml><?xml version="1.0" encoding="utf-8"?>
<formControlPr xmlns="http://schemas.microsoft.com/office/spreadsheetml/2009/9/main" objectType="Drop" dropStyle="combo" dx="22" fmlaLink="#REF!" fmlaRange="#REF!" noThreeD="1" sel="0" val="0"/>
</file>

<file path=xl/ctrlProps/ctrlProp33.xml><?xml version="1.0" encoding="utf-8"?>
<formControlPr xmlns="http://schemas.microsoft.com/office/spreadsheetml/2009/9/main" objectType="Drop" dropStyle="combo" dx="22" fmlaLink="#REF!" fmlaRange="#REF!" noThreeD="1" sel="0" val="0"/>
</file>

<file path=xl/ctrlProps/ctrlProp34.xml><?xml version="1.0" encoding="utf-8"?>
<formControlPr xmlns="http://schemas.microsoft.com/office/spreadsheetml/2009/9/main" objectType="Drop" dropLines="1" dropStyle="combo" dx="22" noThreeD="1" sel="0" val="0"/>
</file>

<file path=xl/ctrlProps/ctrlProp4.xml><?xml version="1.0" encoding="utf-8"?>
<formControlPr xmlns="http://schemas.microsoft.com/office/spreadsheetml/2009/9/main" objectType="CheckBox" fmlaLink="$J$57" lockText="1" noThreeD="1"/>
</file>

<file path=xl/ctrlProps/ctrlProp5.xml><?xml version="1.0" encoding="utf-8"?>
<formControlPr xmlns="http://schemas.microsoft.com/office/spreadsheetml/2009/9/main" objectType="CheckBox" fmlaLink="$W$57" lockText="1" noThreeD="1"/>
</file>

<file path=xl/ctrlProps/ctrlProp6.xml><?xml version="1.0" encoding="utf-8"?>
<formControlPr xmlns="http://schemas.microsoft.com/office/spreadsheetml/2009/9/main" objectType="CheckBox" fmlaLink="$J$77" lockText="1" noThreeD="1"/>
</file>

<file path=xl/ctrlProps/ctrlProp7.xml><?xml version="1.0" encoding="utf-8"?>
<formControlPr xmlns="http://schemas.microsoft.com/office/spreadsheetml/2009/9/main" objectType="CheckBox" fmlaLink="$W$77" lockText="1" noThreeD="1"/>
</file>

<file path=xl/ctrlProps/ctrlProp8.xml><?xml version="1.0" encoding="utf-8"?>
<formControlPr xmlns="http://schemas.microsoft.com/office/spreadsheetml/2009/9/main" objectType="CheckBox" fmlaLink="$J$67" lockText="1" noThreeD="1"/>
</file>

<file path=xl/ctrlProps/ctrlProp9.xml><?xml version="1.0" encoding="utf-8"?>
<formControlPr xmlns="http://schemas.microsoft.com/office/spreadsheetml/2009/9/main" objectType="CheckBox" fmlaLink="$W$67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209550</xdr:colOff>
      <xdr:row>22</xdr:row>
      <xdr:rowOff>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61810" y="31451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238125</xdr:rowOff>
        </xdr:from>
        <xdr:to>
          <xdr:col>9</xdr:col>
          <xdr:colOff>314325</xdr:colOff>
          <xdr:row>24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23</xdr:row>
          <xdr:rowOff>238125</xdr:rowOff>
        </xdr:from>
        <xdr:to>
          <xdr:col>22</xdr:col>
          <xdr:colOff>314325</xdr:colOff>
          <xdr:row>24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43</xdr:row>
          <xdr:rowOff>238125</xdr:rowOff>
        </xdr:from>
        <xdr:to>
          <xdr:col>22</xdr:col>
          <xdr:colOff>314325</xdr:colOff>
          <xdr:row>44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53</xdr:row>
          <xdr:rowOff>238125</xdr:rowOff>
        </xdr:from>
        <xdr:to>
          <xdr:col>9</xdr:col>
          <xdr:colOff>314325</xdr:colOff>
          <xdr:row>54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53</xdr:row>
          <xdr:rowOff>238125</xdr:rowOff>
        </xdr:from>
        <xdr:to>
          <xdr:col>22</xdr:col>
          <xdr:colOff>314325</xdr:colOff>
          <xdr:row>54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11</xdr:col>
      <xdr:colOff>266700</xdr:colOff>
      <xdr:row>54</xdr:row>
      <xdr:rowOff>0</xdr:rowOff>
    </xdr:from>
    <xdr:to>
      <xdr:col>16</xdr:col>
      <xdr:colOff>71438</xdr:colOff>
      <xdr:row>62</xdr:row>
      <xdr:rowOff>200025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BE9F3A4-782E-35D7-AB0E-7EDBC9839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34194750"/>
          <a:ext cx="1100138" cy="12001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63</xdr:row>
          <xdr:rowOff>238125</xdr:rowOff>
        </xdr:from>
        <xdr:to>
          <xdr:col>9</xdr:col>
          <xdr:colOff>314325</xdr:colOff>
          <xdr:row>64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63</xdr:row>
          <xdr:rowOff>238125</xdr:rowOff>
        </xdr:from>
        <xdr:to>
          <xdr:col>22</xdr:col>
          <xdr:colOff>314325</xdr:colOff>
          <xdr:row>64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73</xdr:row>
          <xdr:rowOff>238125</xdr:rowOff>
        </xdr:from>
        <xdr:to>
          <xdr:col>9</xdr:col>
          <xdr:colOff>314325</xdr:colOff>
          <xdr:row>74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73</xdr:row>
          <xdr:rowOff>238125</xdr:rowOff>
        </xdr:from>
        <xdr:to>
          <xdr:col>22</xdr:col>
          <xdr:colOff>314325</xdr:colOff>
          <xdr:row>74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247651</xdr:colOff>
      <xdr:row>74</xdr:row>
      <xdr:rowOff>0</xdr:rowOff>
    </xdr:from>
    <xdr:to>
      <xdr:col>2</xdr:col>
      <xdr:colOff>161926</xdr:colOff>
      <xdr:row>82</xdr:row>
      <xdr:rowOff>139786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10B50C39-EB65-9512-A9AC-255427D4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1" y="37109400"/>
          <a:ext cx="1028700" cy="1139911"/>
        </a:xfrm>
        <a:prstGeom prst="rect">
          <a:avLst/>
        </a:prstGeom>
      </xdr:spPr>
    </xdr:pic>
    <xdr:clientData/>
  </xdr:twoCellAnchor>
  <xdr:twoCellAnchor editAs="oneCell">
    <xdr:from>
      <xdr:col>11</xdr:col>
      <xdr:colOff>180975</xdr:colOff>
      <xdr:row>64</xdr:row>
      <xdr:rowOff>1</xdr:rowOff>
    </xdr:from>
    <xdr:to>
      <xdr:col>17</xdr:col>
      <xdr:colOff>89089</xdr:colOff>
      <xdr:row>72</xdr:row>
      <xdr:rowOff>161926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982A57E8-856A-E389-3759-C5D483946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0950" y="35652076"/>
          <a:ext cx="1289239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64</xdr:row>
      <xdr:rowOff>0</xdr:rowOff>
    </xdr:from>
    <xdr:to>
      <xdr:col>2</xdr:col>
      <xdr:colOff>166772</xdr:colOff>
      <xdr:row>72</xdr:row>
      <xdr:rowOff>161925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90531AC6-F07A-D849-B0BE-D1A9F7574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00" y="35652075"/>
          <a:ext cx="976397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54</xdr:row>
      <xdr:rowOff>0</xdr:rowOff>
    </xdr:from>
    <xdr:to>
      <xdr:col>2</xdr:col>
      <xdr:colOff>66675</xdr:colOff>
      <xdr:row>62</xdr:row>
      <xdr:rowOff>118772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id="{932F1C14-DEBF-9159-08D2-5890B9C53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8625" y="34194750"/>
          <a:ext cx="752475" cy="11188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83</xdr:row>
          <xdr:rowOff>238125</xdr:rowOff>
        </xdr:from>
        <xdr:to>
          <xdr:col>9</xdr:col>
          <xdr:colOff>314325</xdr:colOff>
          <xdr:row>84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83</xdr:row>
          <xdr:rowOff>238125</xdr:rowOff>
        </xdr:from>
        <xdr:to>
          <xdr:col>22</xdr:col>
          <xdr:colOff>314325</xdr:colOff>
          <xdr:row>84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371475</xdr:colOff>
      <xdr:row>84</xdr:row>
      <xdr:rowOff>0</xdr:rowOff>
    </xdr:from>
    <xdr:to>
      <xdr:col>1</xdr:col>
      <xdr:colOff>269315</xdr:colOff>
      <xdr:row>92</xdr:row>
      <xdr:rowOff>66675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id="{14D01608-8B45-4B19-B23D-B1A7EAC9A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1475" y="38566725"/>
          <a:ext cx="669365" cy="1066800"/>
        </a:xfrm>
        <a:prstGeom prst="rect">
          <a:avLst/>
        </a:prstGeom>
      </xdr:spPr>
    </xdr:pic>
    <xdr:clientData/>
  </xdr:twoCellAnchor>
  <xdr:twoCellAnchor editAs="oneCell">
    <xdr:from>
      <xdr:col>11</xdr:col>
      <xdr:colOff>514351</xdr:colOff>
      <xdr:row>84</xdr:row>
      <xdr:rowOff>0</xdr:rowOff>
    </xdr:from>
    <xdr:to>
      <xdr:col>15</xdr:col>
      <xdr:colOff>27199</xdr:colOff>
      <xdr:row>92</xdr:row>
      <xdr:rowOff>38100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53A740B4-B5C2-72D9-A8C8-928A6C7A6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24326" y="38566725"/>
          <a:ext cx="570123" cy="10382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93</xdr:row>
          <xdr:rowOff>238125</xdr:rowOff>
        </xdr:from>
        <xdr:to>
          <xdr:col>9</xdr:col>
          <xdr:colOff>314325</xdr:colOff>
          <xdr:row>94</xdr:row>
          <xdr:rowOff>180975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93</xdr:row>
          <xdr:rowOff>238125</xdr:rowOff>
        </xdr:from>
        <xdr:to>
          <xdr:col>22</xdr:col>
          <xdr:colOff>314325</xdr:colOff>
          <xdr:row>94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152400</xdr:colOff>
      <xdr:row>94</xdr:row>
      <xdr:rowOff>0</xdr:rowOff>
    </xdr:from>
    <xdr:to>
      <xdr:col>3</xdr:col>
      <xdr:colOff>190500</xdr:colOff>
      <xdr:row>100</xdr:row>
      <xdr:rowOff>141176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id="{274050CE-69F7-E936-2E5E-7EC995406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2400" y="40024050"/>
          <a:ext cx="1495425" cy="91270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94</xdr:row>
      <xdr:rowOff>0</xdr:rowOff>
    </xdr:from>
    <xdr:to>
      <xdr:col>17</xdr:col>
      <xdr:colOff>177271</xdr:colOff>
      <xdr:row>102</xdr:row>
      <xdr:rowOff>152400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E54A46A4-2750-37B2-DAA5-24758F0DC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695700" y="40024050"/>
          <a:ext cx="1472671" cy="11525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103</xdr:row>
          <xdr:rowOff>238125</xdr:rowOff>
        </xdr:from>
        <xdr:to>
          <xdr:col>22</xdr:col>
          <xdr:colOff>314325</xdr:colOff>
          <xdr:row>104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11</xdr:col>
      <xdr:colOff>28574</xdr:colOff>
      <xdr:row>104</xdr:row>
      <xdr:rowOff>0</xdr:rowOff>
    </xdr:from>
    <xdr:to>
      <xdr:col>17</xdr:col>
      <xdr:colOff>200584</xdr:colOff>
      <xdr:row>112</xdr:row>
      <xdr:rowOff>142875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1864579D-2C94-7578-A0FB-678EA296A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638549" y="41481375"/>
          <a:ext cx="1553135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24</xdr:row>
      <xdr:rowOff>28575</xdr:rowOff>
    </xdr:from>
    <xdr:to>
      <xdr:col>1</xdr:col>
      <xdr:colOff>157852</xdr:colOff>
      <xdr:row>32</xdr:row>
      <xdr:rowOff>161925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id="{A7A9FAC2-B8A0-9329-5C4C-EDD9630A5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1451" y="4152900"/>
          <a:ext cx="757926" cy="1133475"/>
        </a:xfrm>
        <a:prstGeom prst="rect">
          <a:avLst/>
        </a:prstGeom>
      </xdr:spPr>
    </xdr:pic>
    <xdr:clientData/>
  </xdr:twoCellAnchor>
  <xdr:twoCellAnchor editAs="oneCell">
    <xdr:from>
      <xdr:col>11</xdr:col>
      <xdr:colOff>514350</xdr:colOff>
      <xdr:row>24</xdr:row>
      <xdr:rowOff>76200</xdr:rowOff>
    </xdr:from>
    <xdr:to>
      <xdr:col>14</xdr:col>
      <xdr:colOff>64384</xdr:colOff>
      <xdr:row>32</xdr:row>
      <xdr:rowOff>57150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id="{D95C8FB2-D8B1-B07B-28CB-A02E92740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24325" y="14430375"/>
          <a:ext cx="521584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295276</xdr:colOff>
      <xdr:row>34</xdr:row>
      <xdr:rowOff>142875</xdr:rowOff>
    </xdr:from>
    <xdr:to>
      <xdr:col>2</xdr:col>
      <xdr:colOff>152401</xdr:colOff>
      <xdr:row>40</xdr:row>
      <xdr:rowOff>66723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id="{948CBFA3-74DA-F094-AA99-F57CD1A8B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95276" y="15954375"/>
          <a:ext cx="971550" cy="695373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44</xdr:row>
      <xdr:rowOff>161925</xdr:rowOff>
    </xdr:from>
    <xdr:to>
      <xdr:col>1</xdr:col>
      <xdr:colOff>193873</xdr:colOff>
      <xdr:row>50</xdr:row>
      <xdr:rowOff>9525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id="{58CC19DF-239A-5EA7-11F3-0A125E2C7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33375" y="17430750"/>
          <a:ext cx="632023" cy="619125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381000</xdr:colOff>
      <xdr:row>44</xdr:row>
      <xdr:rowOff>76200</xdr:rowOff>
    </xdr:from>
    <xdr:to>
      <xdr:col>15</xdr:col>
      <xdr:colOff>25047</xdr:colOff>
      <xdr:row>52</xdr:row>
      <xdr:rowOff>76200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id="{4FF89882-EB63-BA3D-B57A-42EF892DE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990975" y="17345025"/>
          <a:ext cx="567972" cy="10001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116</xdr:row>
          <xdr:rowOff>0</xdr:rowOff>
        </xdr:from>
        <xdr:to>
          <xdr:col>6</xdr:col>
          <xdr:colOff>295275</xdr:colOff>
          <xdr:row>116</xdr:row>
          <xdr:rowOff>190500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295275</xdr:colOff>
      <xdr:row>114</xdr:row>
      <xdr:rowOff>38100</xdr:rowOff>
    </xdr:from>
    <xdr:to>
      <xdr:col>2</xdr:col>
      <xdr:colOff>152536</xdr:colOff>
      <xdr:row>122</xdr:row>
      <xdr:rowOff>200187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id="{FBED838A-9892-2F78-6F62-4339F8B50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95275" y="27508200"/>
          <a:ext cx="971686" cy="11622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118</xdr:row>
          <xdr:rowOff>0</xdr:rowOff>
        </xdr:from>
        <xdr:to>
          <xdr:col>6</xdr:col>
          <xdr:colOff>295275</xdr:colOff>
          <xdr:row>118</xdr:row>
          <xdr:rowOff>190500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120</xdr:row>
          <xdr:rowOff>0</xdr:rowOff>
        </xdr:from>
        <xdr:to>
          <xdr:col>6</xdr:col>
          <xdr:colOff>295275</xdr:colOff>
          <xdr:row>120</xdr:row>
          <xdr:rowOff>190500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126</xdr:row>
          <xdr:rowOff>0</xdr:rowOff>
        </xdr:from>
        <xdr:to>
          <xdr:col>6</xdr:col>
          <xdr:colOff>295275</xdr:colOff>
          <xdr:row>126</xdr:row>
          <xdr:rowOff>190500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128</xdr:row>
          <xdr:rowOff>0</xdr:rowOff>
        </xdr:from>
        <xdr:to>
          <xdr:col>6</xdr:col>
          <xdr:colOff>295275</xdr:colOff>
          <xdr:row>128</xdr:row>
          <xdr:rowOff>190500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130</xdr:row>
          <xdr:rowOff>0</xdr:rowOff>
        </xdr:from>
        <xdr:to>
          <xdr:col>6</xdr:col>
          <xdr:colOff>295275</xdr:colOff>
          <xdr:row>130</xdr:row>
          <xdr:rowOff>190500</xdr:rowOff>
        </xdr:to>
        <xdr:sp macro="" textlink="">
          <xdr:nvSpPr>
            <xdr:cNvPr id="1089" name="Drop Dow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28576</xdr:colOff>
      <xdr:row>124</xdr:row>
      <xdr:rowOff>1</xdr:rowOff>
    </xdr:from>
    <xdr:to>
      <xdr:col>2</xdr:col>
      <xdr:colOff>285154</xdr:colOff>
      <xdr:row>130</xdr:row>
      <xdr:rowOff>161925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73DC88F0-FC98-1194-FEA5-C954061FB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8576" y="28927426"/>
          <a:ext cx="1371003" cy="9334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136</xdr:row>
          <xdr:rowOff>0</xdr:rowOff>
        </xdr:from>
        <xdr:to>
          <xdr:col>6</xdr:col>
          <xdr:colOff>295275</xdr:colOff>
          <xdr:row>136</xdr:row>
          <xdr:rowOff>190500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138</xdr:row>
          <xdr:rowOff>0</xdr:rowOff>
        </xdr:from>
        <xdr:to>
          <xdr:col>6</xdr:col>
          <xdr:colOff>295275</xdr:colOff>
          <xdr:row>138</xdr:row>
          <xdr:rowOff>190500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140</xdr:row>
          <xdr:rowOff>0</xdr:rowOff>
        </xdr:from>
        <xdr:to>
          <xdr:col>6</xdr:col>
          <xdr:colOff>295275</xdr:colOff>
          <xdr:row>140</xdr:row>
          <xdr:rowOff>190500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146</xdr:row>
          <xdr:rowOff>0</xdr:rowOff>
        </xdr:from>
        <xdr:to>
          <xdr:col>6</xdr:col>
          <xdr:colOff>295275</xdr:colOff>
          <xdr:row>146</xdr:row>
          <xdr:rowOff>190500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148</xdr:row>
          <xdr:rowOff>0</xdr:rowOff>
        </xdr:from>
        <xdr:to>
          <xdr:col>6</xdr:col>
          <xdr:colOff>295275</xdr:colOff>
          <xdr:row>148</xdr:row>
          <xdr:rowOff>190500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150</xdr:row>
          <xdr:rowOff>0</xdr:rowOff>
        </xdr:from>
        <xdr:to>
          <xdr:col>6</xdr:col>
          <xdr:colOff>295275</xdr:colOff>
          <xdr:row>150</xdr:row>
          <xdr:rowOff>190500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38100</xdr:colOff>
      <xdr:row>134</xdr:row>
      <xdr:rowOff>47625</xdr:rowOff>
    </xdr:from>
    <xdr:to>
      <xdr:col>2</xdr:col>
      <xdr:colOff>262927</xdr:colOff>
      <xdr:row>140</xdr:row>
      <xdr:rowOff>152400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id="{835917E0-5AE9-A2EF-2BB6-1E0C29911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8100" y="30432375"/>
          <a:ext cx="1339252" cy="8763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113</xdr:row>
          <xdr:rowOff>47625</xdr:rowOff>
        </xdr:from>
        <xdr:to>
          <xdr:col>21</xdr:col>
          <xdr:colOff>361950</xdr:colOff>
          <xdr:row>113</xdr:row>
          <xdr:rowOff>238125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123</xdr:row>
          <xdr:rowOff>38100</xdr:rowOff>
        </xdr:from>
        <xdr:to>
          <xdr:col>21</xdr:col>
          <xdr:colOff>361950</xdr:colOff>
          <xdr:row>123</xdr:row>
          <xdr:rowOff>228600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133</xdr:row>
          <xdr:rowOff>38100</xdr:rowOff>
        </xdr:from>
        <xdr:to>
          <xdr:col>21</xdr:col>
          <xdr:colOff>361950</xdr:colOff>
          <xdr:row>133</xdr:row>
          <xdr:rowOff>228600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11</xdr:col>
      <xdr:colOff>95250</xdr:colOff>
      <xdr:row>74</xdr:row>
      <xdr:rowOff>28575</xdr:rowOff>
    </xdr:from>
    <xdr:to>
      <xdr:col>17</xdr:col>
      <xdr:colOff>55742</xdr:colOff>
      <xdr:row>80</xdr:row>
      <xdr:rowOff>104775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419DCF2-6DDF-037A-3D2A-31613B94F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705225" y="11449050"/>
          <a:ext cx="1341617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144</xdr:row>
      <xdr:rowOff>28575</xdr:rowOff>
    </xdr:from>
    <xdr:to>
      <xdr:col>2</xdr:col>
      <xdr:colOff>180975</xdr:colOff>
      <xdr:row>152</xdr:row>
      <xdr:rowOff>100525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F583678-29F2-9604-4C12-9CEF2BB24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4300" y="21650325"/>
          <a:ext cx="1181100" cy="1072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143</xdr:row>
          <xdr:rowOff>38100</xdr:rowOff>
        </xdr:from>
        <xdr:to>
          <xdr:col>21</xdr:col>
          <xdr:colOff>361950</xdr:colOff>
          <xdr:row>143</xdr:row>
          <xdr:rowOff>228600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209550</xdr:colOff>
      <xdr:row>6</xdr:row>
      <xdr:rowOff>0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A12C151-7F15-485B-92E1-C8A7CD20CC77}"/>
            </a:ext>
          </a:extLst>
        </xdr:cNvPr>
        <xdr:cNvSpPr txBox="1"/>
      </xdr:nvSpPr>
      <xdr:spPr>
        <a:xfrm>
          <a:off x="7258050" y="1184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23</xdr:col>
          <xdr:colOff>0</xdr:colOff>
          <xdr:row>7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23</xdr:col>
          <xdr:colOff>0</xdr:colOff>
          <xdr:row>7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23</xdr:col>
          <xdr:colOff>0</xdr:colOff>
          <xdr:row>7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0</xdr:rowOff>
        </xdr:from>
        <xdr:to>
          <xdr:col>23</xdr:col>
          <xdr:colOff>0</xdr:colOff>
          <xdr:row>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C66C-196A-4E9A-92C7-0315BF7C30B7}">
  <sheetPr codeName="Foglio1">
    <pageSetUpPr fitToPage="1"/>
  </sheetPr>
  <dimension ref="A1:AP165"/>
  <sheetViews>
    <sheetView tabSelected="1" zoomScaleNormal="100" workbookViewId="0">
      <selection activeCell="B6" sqref="B6:K6"/>
    </sheetView>
  </sheetViews>
  <sheetFormatPr defaultRowHeight="15" x14ac:dyDescent="0.25"/>
  <cols>
    <col min="1" max="1" width="11.5703125" customWidth="1"/>
    <col min="2" max="8" width="5.140625" customWidth="1"/>
    <col min="9" max="9" width="0.7109375" customWidth="1"/>
    <col min="10" max="10" width="5.140625" customWidth="1"/>
    <col min="11" max="11" width="0.7109375" customWidth="1"/>
    <col min="12" max="12" width="5.28515625" customWidth="1"/>
    <col min="13" max="13" width="1" customWidth="1"/>
    <col min="14" max="14" width="5.85546875" customWidth="1"/>
    <col min="15" max="15" width="1.28515625" customWidth="1"/>
    <col min="16" max="16" width="6" customWidth="1"/>
    <col min="17" max="17" width="1.28515625" customWidth="1"/>
    <col min="18" max="18" width="6.140625" customWidth="1"/>
    <col min="19" max="19" width="1" customWidth="1"/>
    <col min="20" max="20" width="5.140625" customWidth="1"/>
    <col min="21" max="21" width="0.7109375" customWidth="1"/>
    <col min="22" max="22" width="6.42578125" customWidth="1"/>
    <col min="23" max="23" width="8.85546875" customWidth="1"/>
    <col min="24" max="26" width="6.7109375" customWidth="1"/>
    <col min="32" max="32" width="10.5703125" bestFit="1" customWidth="1"/>
    <col min="33" max="34" width="8" customWidth="1"/>
    <col min="35" max="36" width="6.140625" customWidth="1"/>
    <col min="37" max="37" width="13.140625" customWidth="1"/>
    <col min="42" max="42" width="9.7109375" bestFit="1" customWidth="1"/>
  </cols>
  <sheetData>
    <row r="1" spans="1:41" ht="18.75" x14ac:dyDescent="0.25">
      <c r="A1" s="25" t="s">
        <v>101</v>
      </c>
      <c r="B1" s="26"/>
      <c r="C1" s="26"/>
      <c r="W1" s="56">
        <v>1</v>
      </c>
      <c r="X1" s="20"/>
      <c r="Y1" s="20"/>
      <c r="Z1" s="20"/>
      <c r="AA1" s="20"/>
      <c r="AB1" s="20"/>
      <c r="AC1" s="20"/>
      <c r="AD1" s="95"/>
      <c r="AE1" s="95"/>
      <c r="AF1" s="95"/>
      <c r="AG1" s="95"/>
      <c r="AH1" s="95" t="s">
        <v>83</v>
      </c>
      <c r="AI1" s="95"/>
      <c r="AJ1" s="95" t="s">
        <v>84</v>
      </c>
      <c r="AK1" s="95"/>
      <c r="AL1" s="95" t="s">
        <v>91</v>
      </c>
      <c r="AM1" s="95"/>
    </row>
    <row r="2" spans="1:41" x14ac:dyDescent="0.25">
      <c r="A2" s="20" t="s">
        <v>102</v>
      </c>
      <c r="X2" s="20"/>
      <c r="Y2" s="20"/>
      <c r="Z2" s="20"/>
      <c r="AA2" s="20"/>
      <c r="AB2" s="20"/>
      <c r="AC2" s="20"/>
      <c r="AD2" s="95" t="s">
        <v>21</v>
      </c>
      <c r="AE2" s="95"/>
      <c r="AF2" s="95" t="s">
        <v>21</v>
      </c>
      <c r="AG2" s="95"/>
      <c r="AH2" s="95" t="s">
        <v>21</v>
      </c>
      <c r="AI2" s="95"/>
      <c r="AJ2" s="95" t="s">
        <v>21</v>
      </c>
      <c r="AK2" s="95"/>
      <c r="AL2" s="95" t="s">
        <v>21</v>
      </c>
      <c r="AM2" s="95"/>
    </row>
    <row r="3" spans="1:41" x14ac:dyDescent="0.25">
      <c r="X3" s="20"/>
      <c r="Y3" s="20"/>
      <c r="Z3" s="20"/>
      <c r="AA3" s="20"/>
      <c r="AB3" s="20"/>
      <c r="AC3" s="20"/>
      <c r="AD3" s="95" t="s">
        <v>39</v>
      </c>
      <c r="AE3" s="95"/>
      <c r="AF3" s="95" t="s">
        <v>39</v>
      </c>
      <c r="AG3" s="95"/>
      <c r="AH3" s="95" t="s">
        <v>66</v>
      </c>
      <c r="AI3" s="95"/>
      <c r="AJ3" s="95" t="s">
        <v>71</v>
      </c>
      <c r="AK3" s="95"/>
      <c r="AL3" s="95" t="s">
        <v>66</v>
      </c>
      <c r="AM3" s="95"/>
      <c r="AN3" s="95"/>
    </row>
    <row r="4" spans="1:41" ht="15.75" x14ac:dyDescent="0.25">
      <c r="A4" s="25" t="s">
        <v>28</v>
      </c>
      <c r="B4" s="25"/>
      <c r="C4" s="25"/>
      <c r="K4" s="25"/>
      <c r="L4" s="25"/>
      <c r="N4" s="25" t="s">
        <v>0</v>
      </c>
      <c r="X4" s="20"/>
      <c r="Y4" s="20"/>
      <c r="Z4" s="20"/>
      <c r="AA4" s="20"/>
      <c r="AB4" s="20"/>
      <c r="AC4" s="20"/>
      <c r="AD4" s="95" t="s">
        <v>40</v>
      </c>
      <c r="AE4" s="95"/>
      <c r="AF4" s="95" t="s">
        <v>42</v>
      </c>
      <c r="AG4" s="95"/>
      <c r="AH4" s="95" t="s">
        <v>67</v>
      </c>
      <c r="AI4" s="95"/>
      <c r="AJ4" s="95" t="s">
        <v>72</v>
      </c>
      <c r="AK4" s="95"/>
      <c r="AL4" s="95" t="s">
        <v>67</v>
      </c>
      <c r="AM4" s="95"/>
      <c r="AN4" s="95"/>
    </row>
    <row r="5" spans="1:41" ht="15.75" customHeight="1" x14ac:dyDescent="0.25">
      <c r="A5" s="25"/>
      <c r="B5" s="25"/>
      <c r="C5" s="25"/>
      <c r="N5" s="35" t="s">
        <v>23</v>
      </c>
      <c r="X5" s="20"/>
      <c r="Y5" s="20"/>
      <c r="Z5" s="20"/>
      <c r="AA5" s="20"/>
      <c r="AB5" s="20"/>
      <c r="AC5" s="20"/>
      <c r="AD5" s="95" t="s">
        <v>41</v>
      </c>
      <c r="AE5" s="95"/>
      <c r="AF5" s="95"/>
      <c r="AG5" s="95"/>
      <c r="AH5" s="95" t="s">
        <v>68</v>
      </c>
      <c r="AI5" s="95"/>
      <c r="AJ5" s="95" t="s">
        <v>85</v>
      </c>
      <c r="AK5" s="95"/>
      <c r="AL5" s="95" t="s">
        <v>68</v>
      </c>
      <c r="AM5" s="95"/>
      <c r="AN5" s="95"/>
      <c r="AO5" s="96"/>
    </row>
    <row r="6" spans="1:41" x14ac:dyDescent="0.25">
      <c r="A6" s="53" t="s">
        <v>36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N6" s="27" t="s">
        <v>7</v>
      </c>
      <c r="P6" s="125"/>
      <c r="Q6" s="125"/>
      <c r="R6" s="125"/>
      <c r="S6" s="125"/>
      <c r="T6" s="125"/>
      <c r="U6" s="125"/>
      <c r="V6" s="125"/>
      <c r="W6" s="125"/>
      <c r="X6" s="20"/>
      <c r="Y6" s="20"/>
      <c r="Z6" s="20"/>
      <c r="AA6" s="20"/>
      <c r="AB6" s="20"/>
      <c r="AC6" s="20"/>
      <c r="AD6" s="95"/>
      <c r="AE6" s="95"/>
      <c r="AF6" s="95"/>
      <c r="AG6" s="95"/>
      <c r="AH6" s="95" t="s">
        <v>69</v>
      </c>
      <c r="AI6" s="95"/>
      <c r="AJ6" s="95" t="s">
        <v>86</v>
      </c>
      <c r="AK6" s="95"/>
      <c r="AL6" s="95" t="s">
        <v>70</v>
      </c>
      <c r="AM6" s="95"/>
      <c r="AN6" s="95"/>
      <c r="AO6" s="96"/>
    </row>
    <row r="7" spans="1:41" ht="9" customHeight="1" x14ac:dyDescent="0.25">
      <c r="A7" s="27"/>
      <c r="X7" s="20"/>
      <c r="Y7" s="20"/>
      <c r="Z7" s="20"/>
      <c r="AA7" s="20"/>
      <c r="AB7" s="20"/>
      <c r="AC7" s="20"/>
      <c r="AD7" s="95"/>
      <c r="AE7" s="95"/>
      <c r="AF7" s="95"/>
      <c r="AG7" s="95"/>
      <c r="AH7" s="95" t="s">
        <v>70</v>
      </c>
      <c r="AI7" s="95"/>
      <c r="AJ7" s="95" t="s">
        <v>87</v>
      </c>
      <c r="AK7" s="95"/>
      <c r="AL7" s="95" t="s">
        <v>71</v>
      </c>
      <c r="AM7" s="95"/>
      <c r="AN7" s="95"/>
      <c r="AO7" s="96"/>
    </row>
    <row r="8" spans="1:41" x14ac:dyDescent="0.25">
      <c r="A8" s="27" t="s">
        <v>8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N8" s="27" t="s">
        <v>8</v>
      </c>
      <c r="P8" s="125"/>
      <c r="Q8" s="125"/>
      <c r="R8" s="125"/>
      <c r="S8" s="125"/>
      <c r="T8" s="125"/>
      <c r="U8" s="125"/>
      <c r="V8" s="125"/>
      <c r="W8" s="125"/>
      <c r="X8" s="20"/>
      <c r="Y8" s="20"/>
      <c r="Z8" s="20"/>
      <c r="AA8" s="20"/>
      <c r="AB8" s="20"/>
      <c r="AC8" s="20"/>
      <c r="AD8" s="95"/>
      <c r="AE8" s="95"/>
      <c r="AF8" s="95"/>
      <c r="AG8" s="95"/>
      <c r="AH8" s="95" t="s">
        <v>71</v>
      </c>
      <c r="AI8" s="95"/>
      <c r="AJ8" s="95" t="s">
        <v>88</v>
      </c>
      <c r="AK8" s="95"/>
      <c r="AL8" s="95" t="s">
        <v>72</v>
      </c>
      <c r="AM8" s="95"/>
      <c r="AN8" s="95"/>
      <c r="AO8" s="96"/>
    </row>
    <row r="9" spans="1:41" ht="9" customHeight="1" x14ac:dyDescent="0.25">
      <c r="A9" s="27"/>
      <c r="N9" s="27"/>
      <c r="X9" s="20"/>
      <c r="Y9" s="20"/>
      <c r="Z9" s="20"/>
      <c r="AA9" s="20"/>
      <c r="AB9" s="20"/>
      <c r="AC9" s="20"/>
      <c r="AD9" s="95"/>
      <c r="AE9" s="95"/>
      <c r="AF9" s="95"/>
      <c r="AG9" s="95"/>
      <c r="AH9" s="95" t="s">
        <v>72</v>
      </c>
      <c r="AI9" s="95"/>
      <c r="AJ9" s="95" t="s">
        <v>89</v>
      </c>
      <c r="AK9" s="95"/>
      <c r="AL9" s="95" t="s">
        <v>73</v>
      </c>
      <c r="AM9" s="95"/>
      <c r="AN9" s="95"/>
      <c r="AO9" s="96"/>
    </row>
    <row r="10" spans="1:41" x14ac:dyDescent="0.25">
      <c r="A10" s="27" t="s">
        <v>9</v>
      </c>
      <c r="B10" s="126"/>
      <c r="C10" s="126"/>
      <c r="D10" s="27" t="s">
        <v>22</v>
      </c>
      <c r="E10" s="128"/>
      <c r="F10" s="128"/>
      <c r="G10" s="128"/>
      <c r="H10" s="128"/>
      <c r="I10" s="128"/>
      <c r="J10" s="128"/>
      <c r="K10" s="128"/>
      <c r="N10" s="27" t="s">
        <v>9</v>
      </c>
      <c r="O10" s="36"/>
      <c r="P10" s="55"/>
      <c r="Q10" s="4"/>
      <c r="R10" s="37" t="s">
        <v>22</v>
      </c>
      <c r="S10" s="126"/>
      <c r="T10" s="126"/>
      <c r="U10" s="126"/>
      <c r="V10" s="126"/>
      <c r="W10" s="126"/>
      <c r="X10" s="92"/>
      <c r="Y10" s="92"/>
      <c r="Z10" s="92"/>
      <c r="AA10" s="20"/>
      <c r="AB10" s="20"/>
      <c r="AC10" s="20"/>
      <c r="AD10" s="95"/>
      <c r="AE10" s="95"/>
      <c r="AF10" s="95"/>
      <c r="AG10" s="95"/>
      <c r="AH10" s="95" t="s">
        <v>73</v>
      </c>
      <c r="AI10" s="95"/>
      <c r="AJ10" s="95"/>
      <c r="AK10" s="95"/>
      <c r="AL10" s="95" t="s">
        <v>92</v>
      </c>
      <c r="AM10" s="95"/>
      <c r="AN10" s="95"/>
      <c r="AO10" s="96"/>
    </row>
    <row r="11" spans="1:41" ht="9" customHeight="1" x14ac:dyDescent="0.25">
      <c r="A11" s="27"/>
      <c r="N11" s="27"/>
      <c r="X11" s="20"/>
      <c r="Y11" s="20"/>
      <c r="Z11" s="20"/>
      <c r="AA11" s="20"/>
      <c r="AB11" s="20"/>
      <c r="AC11" s="20"/>
      <c r="AD11" s="95"/>
      <c r="AE11" s="95"/>
      <c r="AF11" s="95"/>
      <c r="AG11" s="95"/>
      <c r="AH11" s="95" t="s">
        <v>74</v>
      </c>
      <c r="AI11" s="95"/>
      <c r="AJ11" s="95"/>
      <c r="AK11" s="95"/>
      <c r="AL11" s="95" t="s">
        <v>75</v>
      </c>
      <c r="AM11" s="95"/>
      <c r="AN11" s="95"/>
      <c r="AO11" s="96"/>
    </row>
    <row r="12" spans="1:41" x14ac:dyDescent="0.25">
      <c r="A12" s="27" t="s">
        <v>10</v>
      </c>
      <c r="C12" s="125"/>
      <c r="D12" s="125"/>
      <c r="N12" s="27" t="s">
        <v>26</v>
      </c>
      <c r="P12" s="54"/>
      <c r="Q12" s="8"/>
      <c r="X12" s="20"/>
      <c r="Y12" s="20"/>
      <c r="Z12" s="20"/>
      <c r="AA12" s="20"/>
      <c r="AB12" s="20"/>
      <c r="AC12" s="20"/>
      <c r="AD12" s="95"/>
      <c r="AE12" s="95"/>
      <c r="AF12" s="95"/>
      <c r="AG12" s="95"/>
      <c r="AH12" s="95" t="s">
        <v>75</v>
      </c>
      <c r="AI12" s="95"/>
      <c r="AJ12" s="95"/>
      <c r="AK12" s="95"/>
      <c r="AL12" s="95" t="s">
        <v>76</v>
      </c>
      <c r="AM12" s="95"/>
      <c r="AN12" s="95"/>
      <c r="AO12" s="96"/>
    </row>
    <row r="13" spans="1:41" ht="6" customHeight="1" x14ac:dyDescent="0.25">
      <c r="A13" s="27"/>
      <c r="X13" s="20"/>
      <c r="Y13" s="20"/>
      <c r="Z13" s="20"/>
      <c r="AA13" s="20"/>
      <c r="AB13" s="20"/>
      <c r="AC13" s="20"/>
      <c r="AD13" s="95"/>
      <c r="AE13" s="95"/>
      <c r="AF13" s="95"/>
      <c r="AG13" s="95"/>
      <c r="AH13" s="95" t="s">
        <v>76</v>
      </c>
      <c r="AI13" s="95"/>
      <c r="AJ13" s="95"/>
      <c r="AK13" s="95"/>
      <c r="AL13" s="95" t="s">
        <v>77</v>
      </c>
      <c r="AM13" s="95"/>
      <c r="AN13" s="95"/>
      <c r="AO13" s="96"/>
    </row>
    <row r="14" spans="1:41" x14ac:dyDescent="0.25">
      <c r="A14" s="27" t="s">
        <v>18</v>
      </c>
      <c r="B14" s="127"/>
      <c r="C14" s="127"/>
      <c r="D14" s="127"/>
      <c r="F14" s="27" t="s">
        <v>11</v>
      </c>
      <c r="G14" s="127"/>
      <c r="H14" s="127"/>
      <c r="I14" s="127"/>
      <c r="J14" s="127"/>
      <c r="K14" s="127"/>
      <c r="X14" s="20"/>
      <c r="Y14" s="20"/>
      <c r="Z14" s="20"/>
      <c r="AA14" s="20"/>
      <c r="AB14" s="20"/>
      <c r="AC14" s="20"/>
      <c r="AD14" s="95"/>
      <c r="AE14" s="95"/>
      <c r="AF14" s="95"/>
      <c r="AG14" s="95"/>
      <c r="AH14" s="95" t="s">
        <v>77</v>
      </c>
      <c r="AI14" s="95"/>
      <c r="AJ14" s="95"/>
      <c r="AK14" s="95"/>
      <c r="AL14" s="95" t="s">
        <v>78</v>
      </c>
      <c r="AM14" s="95"/>
      <c r="AN14" s="95"/>
      <c r="AO14" s="96"/>
    </row>
    <row r="15" spans="1:41" ht="6" customHeight="1" x14ac:dyDescent="0.25">
      <c r="A15" s="27"/>
      <c r="C15" s="28"/>
      <c r="D15" s="28"/>
      <c r="E15" s="28"/>
      <c r="F15" s="28"/>
      <c r="G15" s="28"/>
      <c r="H15" s="28"/>
      <c r="X15" s="20"/>
      <c r="Y15" s="20"/>
      <c r="Z15" s="20"/>
      <c r="AA15" s="20"/>
      <c r="AB15" s="20"/>
      <c r="AC15" s="20"/>
      <c r="AD15" s="95"/>
      <c r="AE15" s="95"/>
      <c r="AF15" s="95"/>
      <c r="AG15" s="95"/>
      <c r="AH15" s="95" t="s">
        <v>78</v>
      </c>
      <c r="AI15" s="95"/>
      <c r="AJ15" s="95"/>
      <c r="AK15" s="95"/>
      <c r="AL15" s="95" t="s">
        <v>79</v>
      </c>
      <c r="AM15" s="95"/>
      <c r="AN15" s="95"/>
      <c r="AO15" s="96"/>
    </row>
    <row r="16" spans="1:41" x14ac:dyDescent="0.25">
      <c r="A16" s="27" t="s">
        <v>12</v>
      </c>
      <c r="B16" s="125"/>
      <c r="C16" s="125"/>
      <c r="D16" s="125"/>
      <c r="E16" s="29"/>
      <c r="F16" s="29"/>
      <c r="G16" s="29"/>
      <c r="H16" s="29"/>
      <c r="X16" s="20"/>
      <c r="Y16" s="20"/>
      <c r="Z16" s="20"/>
      <c r="AA16" s="20"/>
      <c r="AB16" s="20"/>
      <c r="AC16" s="20"/>
      <c r="AD16" s="95"/>
      <c r="AE16" s="95"/>
      <c r="AF16" s="95"/>
      <c r="AG16" s="95"/>
      <c r="AH16" s="95" t="s">
        <v>79</v>
      </c>
      <c r="AI16" s="95"/>
      <c r="AJ16" s="95"/>
      <c r="AK16" s="95"/>
      <c r="AL16" s="95" t="s">
        <v>80</v>
      </c>
      <c r="AM16" s="95"/>
      <c r="AN16" s="95"/>
      <c r="AO16" s="96"/>
    </row>
    <row r="17" spans="1:41" ht="6" customHeight="1" x14ac:dyDescent="0.25">
      <c r="X17" s="20"/>
      <c r="Y17" s="20"/>
      <c r="Z17" s="20"/>
      <c r="AA17" s="20"/>
      <c r="AB17" s="20"/>
      <c r="AC17" s="20"/>
      <c r="AD17" s="95"/>
      <c r="AE17" s="95"/>
      <c r="AF17" s="95"/>
      <c r="AG17" s="95"/>
      <c r="AH17" s="95" t="s">
        <v>80</v>
      </c>
      <c r="AI17" s="95"/>
      <c r="AJ17" s="95"/>
      <c r="AK17" s="95"/>
      <c r="AL17" s="95" t="s">
        <v>81</v>
      </c>
      <c r="AM17" s="95"/>
      <c r="AN17" s="95"/>
      <c r="AO17" s="96"/>
    </row>
    <row r="18" spans="1:41" x14ac:dyDescent="0.25">
      <c r="A18" s="27" t="s">
        <v>24</v>
      </c>
      <c r="B18" s="127"/>
      <c r="C18" s="127"/>
      <c r="D18" s="127"/>
      <c r="F18" s="27" t="s">
        <v>25</v>
      </c>
      <c r="G18" s="127"/>
      <c r="H18" s="127"/>
      <c r="I18" s="127"/>
      <c r="J18" s="127"/>
      <c r="K18" s="127"/>
      <c r="X18" s="20"/>
      <c r="Y18" s="20"/>
      <c r="Z18" s="20"/>
      <c r="AA18" s="20"/>
      <c r="AB18" s="20"/>
      <c r="AC18" s="20"/>
      <c r="AD18" s="95"/>
      <c r="AE18" s="95"/>
      <c r="AF18" s="95"/>
      <c r="AG18" s="95"/>
      <c r="AH18" s="95" t="s">
        <v>81</v>
      </c>
      <c r="AI18" s="95"/>
      <c r="AJ18" s="95"/>
      <c r="AK18" s="95"/>
      <c r="AL18" s="95" t="s">
        <v>82</v>
      </c>
      <c r="AM18" s="95"/>
      <c r="AN18" s="95"/>
      <c r="AO18" s="96"/>
    </row>
    <row r="19" spans="1:41" ht="6.75" customHeight="1" x14ac:dyDescent="0.25">
      <c r="A19" s="30"/>
      <c r="B19" s="30"/>
      <c r="C19" s="30"/>
      <c r="X19" s="20"/>
      <c r="Y19" s="20"/>
      <c r="Z19" s="20"/>
      <c r="AA19" s="20"/>
      <c r="AB19" s="20"/>
      <c r="AC19" s="20"/>
      <c r="AD19" s="95"/>
      <c r="AE19" s="95"/>
      <c r="AF19" s="95"/>
      <c r="AG19" s="95"/>
      <c r="AH19" s="95" t="s">
        <v>82</v>
      </c>
      <c r="AI19" s="95"/>
      <c r="AJ19" s="95"/>
      <c r="AK19" s="95"/>
      <c r="AL19" s="95"/>
      <c r="AM19" s="95"/>
      <c r="AN19" s="95"/>
      <c r="AO19" s="96"/>
    </row>
    <row r="20" spans="1:41" ht="33" customHeight="1" x14ac:dyDescent="0.25">
      <c r="A20" s="52" t="s">
        <v>35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20"/>
      <c r="Y20" s="20"/>
      <c r="Z20" s="20"/>
      <c r="AA20" s="20"/>
      <c r="AB20" s="20"/>
      <c r="AC20" s="20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6"/>
    </row>
    <row r="21" spans="1:41" ht="3.75" customHeight="1" x14ac:dyDescent="0.25">
      <c r="A21" s="31"/>
      <c r="B21" s="31"/>
      <c r="C21" s="31"/>
      <c r="X21" s="20"/>
      <c r="Y21" s="20"/>
      <c r="Z21" s="20"/>
      <c r="AA21" s="20"/>
      <c r="AB21" s="20"/>
      <c r="AC21" s="20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</row>
    <row r="22" spans="1:41" ht="15" customHeight="1" x14ac:dyDescent="0.25">
      <c r="A22" s="32"/>
      <c r="B22" s="32"/>
      <c r="C22" s="32"/>
      <c r="J22" s="28"/>
      <c r="K22" s="28"/>
      <c r="L22" s="28"/>
      <c r="M22" s="28"/>
      <c r="N22" s="28"/>
      <c r="O22" s="28"/>
      <c r="X22" s="20"/>
      <c r="Y22" s="20"/>
      <c r="Z22" s="20"/>
      <c r="AA22" s="20"/>
      <c r="AB22" s="20"/>
      <c r="AC22" s="20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</row>
    <row r="23" spans="1:41" ht="16.5" thickBot="1" x14ac:dyDescent="0.3">
      <c r="A23" s="33"/>
      <c r="B23" s="33"/>
      <c r="C23" s="33"/>
      <c r="D23" s="3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93"/>
      <c r="Y23" s="20"/>
      <c r="Z23" s="20"/>
      <c r="AA23" s="20"/>
      <c r="AB23" s="20"/>
      <c r="AC23" s="20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</row>
    <row r="24" spans="1:41" ht="19.5" customHeight="1" x14ac:dyDescent="0.25">
      <c r="A24" s="9" t="s">
        <v>45</v>
      </c>
      <c r="B24" s="9"/>
      <c r="C24" s="9"/>
      <c r="D24" s="84"/>
      <c r="E24" s="121">
        <v>10</v>
      </c>
      <c r="F24" s="121"/>
      <c r="G24" s="60"/>
      <c r="H24" s="57"/>
      <c r="I24" s="58"/>
      <c r="J24" s="72" t="s">
        <v>31</v>
      </c>
      <c r="K24" s="59"/>
      <c r="L24" s="9" t="s">
        <v>103</v>
      </c>
      <c r="M24" s="9"/>
      <c r="N24" s="9"/>
      <c r="O24" s="1"/>
      <c r="Q24" s="60"/>
      <c r="R24" s="121">
        <v>7.5</v>
      </c>
      <c r="S24" s="121"/>
      <c r="T24" s="121"/>
      <c r="U24" s="121"/>
      <c r="V24" s="57"/>
      <c r="W24" s="72" t="s">
        <v>31</v>
      </c>
      <c r="X24" s="108" t="str">
        <f>IF(AND(J27=TRUE,(H27+H29)&lt;20),"Per la personalizzazione aggiuntiva selezionare almeno 20 pezzi","")</f>
        <v/>
      </c>
      <c r="Y24" s="108"/>
      <c r="Z24" s="108"/>
      <c r="AA24" s="108"/>
      <c r="AD24" s="96"/>
      <c r="AE24" s="96"/>
      <c r="AF24" s="96"/>
      <c r="AG24" s="108" t="str">
        <f>IF(AND(W27=TRUE,V27&lt;20),"Per la personalizzazione aggiuntiva selezionare almeno 20 pezzi","")</f>
        <v/>
      </c>
      <c r="AH24" s="108"/>
      <c r="AI24" s="108"/>
      <c r="AJ24" s="108"/>
    </row>
    <row r="25" spans="1:41" ht="15.75" customHeight="1" x14ac:dyDescent="0.25">
      <c r="A25" s="2"/>
      <c r="B25" s="2"/>
      <c r="C25" s="2"/>
      <c r="E25" s="119"/>
      <c r="F25" s="119"/>
      <c r="G25" s="119"/>
      <c r="H25" s="4"/>
      <c r="I25" s="4"/>
      <c r="J25" s="4"/>
      <c r="K25" s="61"/>
      <c r="L25" s="68"/>
      <c r="M25" s="4"/>
      <c r="N25" s="4"/>
      <c r="O25" s="4"/>
      <c r="P25" s="2"/>
      <c r="Q25" s="2"/>
      <c r="R25" s="73"/>
      <c r="S25" s="73"/>
      <c r="T25" s="73"/>
      <c r="U25" s="73"/>
      <c r="V25" s="4"/>
      <c r="W25" s="4"/>
      <c r="X25" s="108"/>
      <c r="Y25" s="108"/>
      <c r="Z25" s="108"/>
      <c r="AA25" s="108"/>
      <c r="AD25" s="96"/>
      <c r="AE25" s="96"/>
      <c r="AF25" s="96"/>
      <c r="AG25" s="108"/>
      <c r="AH25" s="108"/>
      <c r="AI25" s="108"/>
      <c r="AJ25" s="108"/>
    </row>
    <row r="26" spans="1:41" ht="3" customHeight="1" x14ac:dyDescent="0.25">
      <c r="A26" s="2"/>
      <c r="B26" s="2"/>
      <c r="C26" s="2"/>
      <c r="D26" s="1"/>
      <c r="F26" s="73"/>
      <c r="G26" s="73"/>
      <c r="H26" s="4"/>
      <c r="I26" s="4"/>
      <c r="J26" s="4"/>
      <c r="K26" s="61"/>
      <c r="L26" s="68"/>
      <c r="M26" s="4"/>
      <c r="N26" s="4"/>
      <c r="O26" s="4"/>
      <c r="P26" s="2"/>
      <c r="Q26" s="2"/>
      <c r="R26" s="73"/>
      <c r="S26" s="73"/>
      <c r="T26" s="73"/>
      <c r="U26" s="73"/>
      <c r="V26" s="4"/>
      <c r="W26" s="4"/>
      <c r="X26" s="108"/>
      <c r="Y26" s="108"/>
      <c r="Z26" s="108"/>
      <c r="AA26" s="108"/>
      <c r="AD26" s="96"/>
      <c r="AE26" s="96"/>
      <c r="AF26" s="96"/>
      <c r="AG26" s="108"/>
      <c r="AH26" s="108"/>
      <c r="AI26" s="108"/>
      <c r="AJ26" s="108"/>
    </row>
    <row r="27" spans="1:41" ht="15.75" x14ac:dyDescent="0.25">
      <c r="A27" s="2"/>
      <c r="B27" s="2"/>
      <c r="C27" s="2"/>
      <c r="D27" s="1"/>
      <c r="F27" s="5" t="s">
        <v>32</v>
      </c>
      <c r="G27" s="5"/>
      <c r="H27" s="13"/>
      <c r="I27" s="38"/>
      <c r="J27" s="106" t="b">
        <v>0</v>
      </c>
      <c r="K27" s="42"/>
      <c r="L27" s="39"/>
      <c r="M27" s="40"/>
      <c r="N27" s="40"/>
      <c r="O27" s="38"/>
      <c r="P27" s="2"/>
      <c r="Q27" s="91"/>
      <c r="R27" s="90"/>
      <c r="S27" s="90"/>
      <c r="T27" s="45" t="s">
        <v>47</v>
      </c>
      <c r="U27" s="5"/>
      <c r="V27" s="13"/>
      <c r="W27" s="106" t="b">
        <v>0</v>
      </c>
      <c r="X27" s="108"/>
      <c r="Y27" s="108"/>
      <c r="Z27" s="108"/>
      <c r="AA27" s="108"/>
      <c r="AD27" s="96"/>
      <c r="AE27" s="96"/>
      <c r="AF27" s="96"/>
      <c r="AG27" s="108"/>
      <c r="AH27" s="108"/>
      <c r="AI27" s="108"/>
      <c r="AJ27" s="108"/>
    </row>
    <row r="28" spans="1:41" ht="5.25" customHeight="1" x14ac:dyDescent="0.25">
      <c r="A28" s="2"/>
      <c r="B28" s="2"/>
      <c r="C28" s="2"/>
      <c r="D28" s="1"/>
      <c r="H28" s="38"/>
      <c r="I28" s="38"/>
      <c r="J28" s="38"/>
      <c r="K28" s="42"/>
      <c r="L28" s="41"/>
      <c r="M28" s="38"/>
      <c r="N28" s="38"/>
      <c r="O28" s="38"/>
      <c r="P28" s="2"/>
      <c r="Q28" s="2"/>
      <c r="V28" s="38"/>
      <c r="W28" s="38"/>
      <c r="X28" s="108"/>
      <c r="Y28" s="108"/>
      <c r="Z28" s="108"/>
      <c r="AA28" s="108"/>
      <c r="AD28" s="96"/>
      <c r="AE28" s="96"/>
      <c r="AF28" s="96"/>
      <c r="AG28" s="108"/>
      <c r="AH28" s="108"/>
      <c r="AI28" s="108"/>
      <c r="AJ28" s="108"/>
    </row>
    <row r="29" spans="1:41" ht="15.75" x14ac:dyDescent="0.25">
      <c r="A29" s="2"/>
      <c r="B29" s="2"/>
      <c r="C29" s="2"/>
      <c r="D29" s="1"/>
      <c r="F29" s="5" t="s">
        <v>20</v>
      </c>
      <c r="G29" s="5"/>
      <c r="H29" s="13"/>
      <c r="I29" s="38"/>
      <c r="J29" s="38"/>
      <c r="K29" s="42"/>
      <c r="L29" s="39"/>
      <c r="M29" s="40"/>
      <c r="N29" s="40"/>
      <c r="O29" s="38"/>
      <c r="P29" s="2"/>
      <c r="Q29" s="2"/>
      <c r="V29" s="38"/>
      <c r="W29" s="38"/>
      <c r="X29" s="108"/>
      <c r="Y29" s="108"/>
      <c r="Z29" s="108"/>
      <c r="AA29" s="108"/>
      <c r="AD29" s="96"/>
      <c r="AE29" s="96"/>
      <c r="AF29" s="96"/>
      <c r="AG29" s="108"/>
      <c r="AH29" s="108"/>
      <c r="AI29" s="108"/>
      <c r="AJ29" s="108"/>
    </row>
    <row r="30" spans="1:41" ht="5.25" customHeight="1" x14ac:dyDescent="0.25">
      <c r="A30" s="2"/>
      <c r="B30" s="2"/>
      <c r="C30" s="2"/>
      <c r="D30" s="1"/>
      <c r="F30" s="7"/>
      <c r="G30" s="7"/>
      <c r="H30" s="12"/>
      <c r="I30" s="38"/>
      <c r="J30" s="38"/>
      <c r="K30" s="42"/>
      <c r="L30" s="41"/>
      <c r="M30" s="38"/>
      <c r="N30" s="38"/>
      <c r="O30" s="38"/>
      <c r="P30" s="2"/>
      <c r="Q30" s="2"/>
      <c r="R30" s="1"/>
      <c r="V30" s="38"/>
      <c r="W30" s="38"/>
      <c r="X30" s="108"/>
      <c r="Y30" s="108"/>
      <c r="Z30" s="108"/>
      <c r="AA30" s="108"/>
      <c r="AD30" s="96"/>
      <c r="AE30" s="96"/>
      <c r="AF30" s="96"/>
      <c r="AG30" s="108"/>
      <c r="AH30" s="108"/>
      <c r="AI30" s="108"/>
      <c r="AJ30" s="108"/>
    </row>
    <row r="31" spans="1:41" ht="15.75" x14ac:dyDescent="0.25">
      <c r="A31" s="2"/>
      <c r="B31" s="2"/>
      <c r="C31" s="2"/>
      <c r="D31" s="1"/>
      <c r="G31" s="44"/>
      <c r="H31" s="120" t="s">
        <v>16</v>
      </c>
      <c r="I31" s="120"/>
      <c r="J31" s="120"/>
      <c r="K31" s="42"/>
      <c r="L31" s="62"/>
      <c r="M31" s="63"/>
      <c r="N31" s="63"/>
      <c r="O31" s="38"/>
      <c r="P31" s="2"/>
      <c r="Q31" s="69"/>
      <c r="R31" s="69"/>
      <c r="S31" s="21"/>
      <c r="U31" s="4"/>
      <c r="V31" s="44"/>
      <c r="W31" s="44" t="s">
        <v>16</v>
      </c>
      <c r="X31" s="108"/>
      <c r="Y31" s="108"/>
      <c r="Z31" s="108"/>
      <c r="AA31" s="108"/>
      <c r="AD31" s="96"/>
      <c r="AE31" s="96"/>
      <c r="AF31" s="96"/>
      <c r="AG31" s="108"/>
      <c r="AH31" s="108"/>
      <c r="AI31" s="108"/>
      <c r="AJ31" s="108"/>
    </row>
    <row r="32" spans="1:41" ht="2.25" customHeight="1" x14ac:dyDescent="0.25">
      <c r="A32" s="2"/>
      <c r="B32" s="2"/>
      <c r="C32" s="2"/>
      <c r="D32" s="1"/>
      <c r="H32" s="10"/>
      <c r="I32" s="10"/>
      <c r="J32" s="10"/>
      <c r="K32" s="64"/>
      <c r="L32" s="62"/>
      <c r="M32" s="63"/>
      <c r="N32" s="63"/>
      <c r="O32" s="8"/>
      <c r="P32" s="2"/>
      <c r="Q32" s="2"/>
      <c r="R32" s="1"/>
      <c r="V32" s="10"/>
      <c r="W32" s="10"/>
      <c r="X32" s="10"/>
      <c r="AD32" s="96"/>
      <c r="AE32" s="96"/>
      <c r="AF32" s="96"/>
    </row>
    <row r="33" spans="1:41" ht="16.5" thickBot="1" x14ac:dyDescent="0.3">
      <c r="A33" s="14"/>
      <c r="B33" s="14"/>
      <c r="C33" s="14"/>
      <c r="D33" s="15"/>
      <c r="E33" s="3"/>
      <c r="F33" s="70"/>
      <c r="G33" s="24"/>
      <c r="H33" s="111">
        <f>(H27+H29)*E24</f>
        <v>0</v>
      </c>
      <c r="I33" s="111"/>
      <c r="J33" s="111"/>
      <c r="K33" s="65"/>
      <c r="L33" s="66"/>
      <c r="M33" s="67"/>
      <c r="N33" s="67"/>
      <c r="O33" s="3"/>
      <c r="P33" s="14"/>
      <c r="Q33" s="14"/>
      <c r="R33" s="22"/>
      <c r="S33" s="3"/>
      <c r="T33" s="22"/>
      <c r="U33" s="24"/>
      <c r="V33" s="22"/>
      <c r="W33" s="71">
        <f>R24*V27</f>
        <v>0</v>
      </c>
      <c r="X33" s="112" t="str">
        <f>IF(J27=TRUE,"+ Una Tantum personalizzaz. Aggiuntiva €:","")</f>
        <v/>
      </c>
      <c r="Y33" s="112"/>
      <c r="Z33" s="112"/>
      <c r="AA33" s="112"/>
      <c r="AB33" s="112"/>
      <c r="AC33" s="88" t="str">
        <f>IF(J27=TRUE,35,"")</f>
        <v/>
      </c>
      <c r="AD33" s="113" t="str">
        <f>IF(J27=TRUE,"+ Stampa €:","")</f>
        <v/>
      </c>
      <c r="AE33" s="113"/>
      <c r="AF33" s="83" t="str">
        <f>IF(J27=TRUE,(H29+H27)*1.8,"")</f>
        <v/>
      </c>
      <c r="AG33" s="114" t="str">
        <f>IF(W27=TRUE,"+ Una Tantum personalizzaz. Aggiuntiva €:","")</f>
        <v/>
      </c>
      <c r="AH33" s="114"/>
      <c r="AI33" s="114"/>
      <c r="AJ33" s="114"/>
      <c r="AK33" s="114"/>
      <c r="AL33" s="88" t="str">
        <f>IF(W27=TRUE,35,"")</f>
        <v/>
      </c>
      <c r="AM33" s="113" t="str">
        <f>IF(W27=TRUE,"+ Stampa €:","")</f>
        <v/>
      </c>
      <c r="AN33" s="113"/>
      <c r="AO33" s="83" t="str">
        <f>IF(W27=TRUE,(V29+V27)*1.8,"")</f>
        <v/>
      </c>
    </row>
    <row r="34" spans="1:41" ht="19.5" customHeight="1" x14ac:dyDescent="0.25">
      <c r="A34" s="9" t="s">
        <v>46</v>
      </c>
      <c r="B34" s="9"/>
      <c r="C34" s="9"/>
      <c r="D34" s="84"/>
      <c r="E34" s="121">
        <v>10</v>
      </c>
      <c r="F34" s="121"/>
      <c r="G34" s="60"/>
      <c r="H34" s="57"/>
      <c r="I34" s="58"/>
      <c r="J34" s="72"/>
      <c r="K34" s="59"/>
      <c r="L34" s="9"/>
      <c r="M34" s="9"/>
      <c r="N34" s="9"/>
      <c r="O34" s="1"/>
      <c r="Q34" s="60"/>
      <c r="R34" s="121"/>
      <c r="S34" s="121"/>
      <c r="T34" s="121"/>
      <c r="U34" s="121"/>
      <c r="V34" s="57"/>
      <c r="W34" s="72"/>
      <c r="X34" s="116" t="s">
        <v>95</v>
      </c>
      <c r="Y34" s="116"/>
      <c r="Z34" s="116"/>
      <c r="AA34" s="116"/>
      <c r="AB34" s="116"/>
      <c r="AC34" s="116"/>
      <c r="AD34" s="116"/>
      <c r="AE34" s="116"/>
      <c r="AF34" s="116"/>
    </row>
    <row r="35" spans="1:41" ht="15.75" customHeight="1" x14ac:dyDescent="0.25">
      <c r="A35" s="2"/>
      <c r="B35" s="2"/>
      <c r="C35" s="2"/>
      <c r="E35" s="119"/>
      <c r="F35" s="119"/>
      <c r="G35" s="119"/>
      <c r="H35" s="4"/>
      <c r="I35" s="4"/>
      <c r="J35" s="4"/>
      <c r="K35" s="61"/>
      <c r="L35" s="68"/>
      <c r="M35" s="4"/>
      <c r="N35" s="4"/>
      <c r="O35" s="4"/>
      <c r="P35" s="2"/>
      <c r="Q35" s="2"/>
      <c r="R35" s="73"/>
      <c r="S35" s="73"/>
      <c r="T35" s="73"/>
      <c r="U35" s="73"/>
      <c r="V35" s="4"/>
      <c r="W35" s="4"/>
      <c r="X35" s="46"/>
      <c r="Y35" s="46"/>
      <c r="Z35" s="46"/>
      <c r="AA35" s="46"/>
    </row>
    <row r="36" spans="1:41" ht="3" customHeight="1" x14ac:dyDescent="0.25">
      <c r="A36" s="2"/>
      <c r="B36" s="2"/>
      <c r="C36" s="2"/>
      <c r="D36" s="1"/>
      <c r="F36" s="73"/>
      <c r="G36" s="73"/>
      <c r="H36" s="4"/>
      <c r="I36" s="4"/>
      <c r="J36" s="4"/>
      <c r="K36" s="61"/>
      <c r="L36" s="68"/>
      <c r="M36" s="4"/>
      <c r="N36" s="4"/>
      <c r="O36" s="4"/>
      <c r="P36" s="2"/>
      <c r="Q36" s="2"/>
      <c r="R36" s="73"/>
      <c r="S36" s="73"/>
      <c r="T36" s="73"/>
      <c r="U36" s="73"/>
      <c r="V36" s="4"/>
      <c r="W36" s="4"/>
      <c r="X36" s="46"/>
      <c r="Y36" s="46"/>
      <c r="Z36" s="46"/>
      <c r="AA36" s="46"/>
    </row>
    <row r="37" spans="1:41" ht="15.75" x14ac:dyDescent="0.25">
      <c r="A37" s="2"/>
      <c r="B37" s="2"/>
      <c r="C37" s="2"/>
      <c r="D37" s="1"/>
      <c r="F37" s="5" t="s">
        <v>32</v>
      </c>
      <c r="G37" s="5"/>
      <c r="H37" s="13"/>
      <c r="I37" s="38"/>
      <c r="J37" s="103" t="b">
        <v>1</v>
      </c>
      <c r="K37" s="42"/>
      <c r="L37" s="39"/>
      <c r="M37" s="40"/>
      <c r="N37" s="40"/>
      <c r="O37" s="38"/>
      <c r="P37" s="2"/>
      <c r="Q37" s="2"/>
      <c r="R37" s="73"/>
      <c r="S37" s="73"/>
      <c r="T37" s="19"/>
      <c r="V37" s="38"/>
      <c r="W37" s="103"/>
      <c r="X37" s="46"/>
      <c r="Y37" s="46"/>
      <c r="Z37" s="46"/>
      <c r="AA37" s="46"/>
    </row>
    <row r="38" spans="1:41" ht="5.25" customHeight="1" x14ac:dyDescent="0.25">
      <c r="A38" s="2"/>
      <c r="B38" s="2"/>
      <c r="C38" s="2"/>
      <c r="D38" s="1"/>
      <c r="H38" s="38"/>
      <c r="I38" s="38"/>
      <c r="J38" s="38"/>
      <c r="K38" s="42"/>
      <c r="L38" s="41"/>
      <c r="M38" s="38"/>
      <c r="N38" s="38"/>
      <c r="O38" s="38"/>
      <c r="P38" s="2"/>
      <c r="Q38" s="2"/>
      <c r="V38" s="38"/>
      <c r="W38" s="38"/>
      <c r="X38" s="46"/>
      <c r="Y38" s="46"/>
      <c r="Z38" s="46"/>
      <c r="AA38" s="46"/>
    </row>
    <row r="39" spans="1:41" ht="15.75" x14ac:dyDescent="0.25">
      <c r="A39" s="2"/>
      <c r="B39" s="2"/>
      <c r="C39" s="2"/>
      <c r="D39" s="1"/>
      <c r="F39" s="5" t="s">
        <v>20</v>
      </c>
      <c r="G39" s="5"/>
      <c r="H39" s="13"/>
      <c r="I39" s="38"/>
      <c r="J39" s="38"/>
      <c r="K39" s="42"/>
      <c r="L39" s="39"/>
      <c r="M39" s="40"/>
      <c r="N39" s="40"/>
      <c r="O39" s="38"/>
      <c r="P39" s="2"/>
      <c r="Q39" s="2"/>
      <c r="V39" s="38"/>
      <c r="W39" s="38"/>
      <c r="X39" s="46"/>
      <c r="Y39" s="46"/>
      <c r="Z39" s="46"/>
      <c r="AA39" s="46"/>
    </row>
    <row r="40" spans="1:41" ht="5.25" customHeight="1" x14ac:dyDescent="0.25">
      <c r="A40" s="2"/>
      <c r="B40" s="2"/>
      <c r="C40" s="2"/>
      <c r="D40" s="1"/>
      <c r="F40" s="7"/>
      <c r="G40" s="7"/>
      <c r="H40" s="12"/>
      <c r="I40" s="38"/>
      <c r="J40" s="38"/>
      <c r="K40" s="42"/>
      <c r="L40" s="41"/>
      <c r="M40" s="38"/>
      <c r="N40" s="38"/>
      <c r="O40" s="38"/>
      <c r="P40" s="2"/>
      <c r="Q40" s="2"/>
      <c r="R40" s="1"/>
      <c r="V40" s="38"/>
      <c r="W40" s="38"/>
      <c r="X40" s="46"/>
      <c r="Y40" s="46"/>
      <c r="Z40" s="46"/>
      <c r="AA40" s="46"/>
    </row>
    <row r="41" spans="1:41" ht="15.75" x14ac:dyDescent="0.25">
      <c r="A41" s="2"/>
      <c r="B41" s="2"/>
      <c r="C41" s="2"/>
      <c r="D41" s="1"/>
      <c r="G41" s="44"/>
      <c r="H41" s="120" t="s">
        <v>16</v>
      </c>
      <c r="I41" s="120"/>
      <c r="J41" s="120"/>
      <c r="K41" s="42"/>
      <c r="L41" s="62"/>
      <c r="M41" s="63"/>
      <c r="N41" s="63"/>
      <c r="O41" s="38"/>
      <c r="P41" s="2"/>
      <c r="Q41" s="69"/>
      <c r="R41" s="69"/>
      <c r="S41" s="21"/>
      <c r="U41" s="4"/>
      <c r="V41" s="44"/>
      <c r="W41" s="44"/>
      <c r="X41" s="46"/>
      <c r="Y41" s="46"/>
      <c r="Z41" s="46"/>
      <c r="AA41" s="46"/>
    </row>
    <row r="42" spans="1:41" ht="2.25" customHeight="1" x14ac:dyDescent="0.25">
      <c r="A42" s="2"/>
      <c r="B42" s="2"/>
      <c r="C42" s="2"/>
      <c r="D42" s="1"/>
      <c r="H42" s="10"/>
      <c r="I42" s="10"/>
      <c r="J42" s="10"/>
      <c r="K42" s="64"/>
      <c r="L42" s="62"/>
      <c r="M42" s="63"/>
      <c r="N42" s="63"/>
      <c r="O42" s="8"/>
      <c r="P42" s="2"/>
      <c r="Q42" s="2"/>
      <c r="R42" s="1"/>
      <c r="V42" s="10"/>
      <c r="W42" s="10"/>
      <c r="X42" s="10"/>
    </row>
    <row r="43" spans="1:41" ht="16.5" thickBot="1" x14ac:dyDescent="0.3">
      <c r="A43" s="14"/>
      <c r="B43" s="14"/>
      <c r="C43" s="14"/>
      <c r="D43" s="15"/>
      <c r="E43" s="3"/>
      <c r="F43" s="70"/>
      <c r="G43" s="24"/>
      <c r="H43" s="111">
        <f>(H37+H39)*E34</f>
        <v>0</v>
      </c>
      <c r="I43" s="111"/>
      <c r="J43" s="111"/>
      <c r="K43" s="65"/>
      <c r="L43" s="66"/>
      <c r="M43" s="67"/>
      <c r="N43" s="67"/>
      <c r="O43" s="3"/>
      <c r="P43" s="14"/>
      <c r="Q43" s="14"/>
      <c r="R43" s="22"/>
      <c r="S43" s="3"/>
      <c r="T43" s="22"/>
      <c r="U43" s="24"/>
      <c r="V43" s="22"/>
      <c r="W43" s="71"/>
      <c r="X43" s="100"/>
      <c r="Y43" s="100"/>
      <c r="Z43" s="100"/>
      <c r="AA43" s="100"/>
      <c r="AB43" s="100"/>
      <c r="AC43" s="88"/>
      <c r="AD43" s="113"/>
      <c r="AE43" s="113"/>
      <c r="AF43" s="83"/>
      <c r="AG43" s="99"/>
      <c r="AH43" s="99"/>
      <c r="AI43" s="99"/>
      <c r="AJ43" s="99"/>
      <c r="AK43" s="99"/>
      <c r="AL43" s="88"/>
      <c r="AM43" s="113"/>
      <c r="AN43" s="113"/>
      <c r="AO43" s="83" t="str">
        <f>IF(W37=TRUE,(V39+V37)*1,"")</f>
        <v/>
      </c>
    </row>
    <row r="44" spans="1:41" ht="19.5" customHeight="1" x14ac:dyDescent="0.25">
      <c r="A44" s="9" t="s">
        <v>49</v>
      </c>
      <c r="B44" s="9"/>
      <c r="C44" s="9"/>
      <c r="D44" s="84"/>
      <c r="E44" s="121">
        <v>10</v>
      </c>
      <c r="F44" s="121"/>
      <c r="G44" s="60"/>
      <c r="H44" s="57"/>
      <c r="I44" s="58"/>
      <c r="J44" s="72"/>
      <c r="K44" s="59"/>
      <c r="L44" s="9" t="s">
        <v>50</v>
      </c>
      <c r="M44" s="9"/>
      <c r="N44" s="9"/>
      <c r="O44" s="1"/>
      <c r="Q44" s="60"/>
      <c r="R44" s="121">
        <v>7.5</v>
      </c>
      <c r="S44" s="121"/>
      <c r="T44" s="121"/>
      <c r="U44" s="121"/>
      <c r="V44" s="57"/>
      <c r="W44" s="72" t="s">
        <v>31</v>
      </c>
      <c r="X44" s="116" t="s">
        <v>95</v>
      </c>
      <c r="Y44" s="116"/>
      <c r="Z44" s="116"/>
      <c r="AA44" s="116"/>
      <c r="AB44" s="116"/>
      <c r="AC44" s="116"/>
      <c r="AD44" s="116"/>
      <c r="AE44" s="116"/>
      <c r="AF44" s="116"/>
      <c r="AG44" s="108" t="str">
        <f>IF(AND(W47=TRUE,V47&lt;20),"Per la personalizzazione aggiuntiva selezionare almeno 20 pezzi","")</f>
        <v/>
      </c>
      <c r="AH44" s="108"/>
      <c r="AI44" s="108"/>
      <c r="AJ44" s="108"/>
    </row>
    <row r="45" spans="1:41" ht="15.75" customHeight="1" x14ac:dyDescent="0.25">
      <c r="A45" s="2"/>
      <c r="B45" s="2"/>
      <c r="C45" s="2"/>
      <c r="E45" s="119"/>
      <c r="F45" s="119"/>
      <c r="G45" s="119"/>
      <c r="H45" s="4"/>
      <c r="I45" s="4"/>
      <c r="J45" s="4"/>
      <c r="K45" s="61"/>
      <c r="L45" s="68"/>
      <c r="M45" s="4"/>
      <c r="N45" s="4"/>
      <c r="O45" s="4"/>
      <c r="P45" s="2"/>
      <c r="Q45" s="2"/>
      <c r="R45" s="73"/>
      <c r="S45" s="73"/>
      <c r="T45" s="73"/>
      <c r="U45" s="73"/>
      <c r="V45" s="4"/>
      <c r="W45" s="4"/>
      <c r="X45" s="46"/>
      <c r="Y45" s="46"/>
      <c r="Z45" s="46"/>
      <c r="AA45" s="46"/>
      <c r="AG45" s="108"/>
      <c r="AH45" s="108"/>
      <c r="AI45" s="108"/>
      <c r="AJ45" s="108"/>
    </row>
    <row r="46" spans="1:41" ht="3" customHeight="1" x14ac:dyDescent="0.25">
      <c r="A46" s="2"/>
      <c r="B46" s="2"/>
      <c r="C46" s="2"/>
      <c r="D46" s="1"/>
      <c r="F46" s="73"/>
      <c r="G46" s="73"/>
      <c r="H46" s="4"/>
      <c r="I46" s="4"/>
      <c r="J46" s="4"/>
      <c r="K46" s="61"/>
      <c r="L46" s="68"/>
      <c r="M46" s="4"/>
      <c r="N46" s="4"/>
      <c r="O46" s="4"/>
      <c r="P46" s="2"/>
      <c r="Q46" s="2"/>
      <c r="R46" s="73"/>
      <c r="S46" s="73"/>
      <c r="T46" s="73"/>
      <c r="U46" s="73"/>
      <c r="V46" s="4"/>
      <c r="W46" s="4"/>
      <c r="X46" s="46"/>
      <c r="Y46" s="46"/>
      <c r="Z46" s="46"/>
      <c r="AA46" s="46"/>
      <c r="AG46" s="108"/>
      <c r="AH46" s="108"/>
      <c r="AI46" s="108"/>
      <c r="AJ46" s="108"/>
    </row>
    <row r="47" spans="1:41" ht="15.75" x14ac:dyDescent="0.25">
      <c r="A47" s="2"/>
      <c r="B47" s="2"/>
      <c r="C47" s="2"/>
      <c r="D47" s="1"/>
      <c r="F47" s="5" t="s">
        <v>48</v>
      </c>
      <c r="G47" s="5"/>
      <c r="H47" s="13"/>
      <c r="I47" s="38"/>
      <c r="J47" s="106" t="b">
        <v>0</v>
      </c>
      <c r="K47" s="42"/>
      <c r="L47" s="39"/>
      <c r="M47" s="40"/>
      <c r="N47" s="40"/>
      <c r="O47" s="38"/>
      <c r="P47" s="2"/>
      <c r="Q47" s="2"/>
      <c r="R47" s="73"/>
      <c r="S47" s="90"/>
      <c r="T47" s="45" t="s">
        <v>48</v>
      </c>
      <c r="U47" s="5"/>
      <c r="V47" s="13"/>
      <c r="W47" s="106" t="b">
        <v>0</v>
      </c>
      <c r="X47" s="46"/>
      <c r="Y47" s="46"/>
      <c r="Z47" s="46"/>
      <c r="AA47" s="46"/>
      <c r="AG47" s="108"/>
      <c r="AH47" s="108"/>
      <c r="AI47" s="108"/>
      <c r="AJ47" s="108"/>
    </row>
    <row r="48" spans="1:41" ht="5.25" customHeight="1" x14ac:dyDescent="0.25">
      <c r="A48" s="2"/>
      <c r="B48" s="2"/>
      <c r="C48" s="2"/>
      <c r="D48" s="1"/>
      <c r="H48" s="38"/>
      <c r="I48" s="38"/>
      <c r="J48" s="38"/>
      <c r="K48" s="42"/>
      <c r="L48" s="41"/>
      <c r="M48" s="38"/>
      <c r="N48" s="38"/>
      <c r="O48" s="38"/>
      <c r="P48" s="2"/>
      <c r="Q48" s="2"/>
      <c r="V48" s="38"/>
      <c r="W48" s="38"/>
      <c r="X48" s="46"/>
      <c r="Y48" s="46"/>
      <c r="Z48" s="46"/>
      <c r="AA48" s="46"/>
      <c r="AG48" s="108"/>
      <c r="AH48" s="108"/>
      <c r="AI48" s="108"/>
      <c r="AJ48" s="108"/>
    </row>
    <row r="49" spans="1:41" ht="15.75" x14ac:dyDescent="0.25">
      <c r="A49" s="2"/>
      <c r="B49" s="2"/>
      <c r="C49" s="2"/>
      <c r="D49" s="1"/>
      <c r="H49" s="38"/>
      <c r="I49" s="38"/>
      <c r="J49" s="38"/>
      <c r="K49" s="42"/>
      <c r="L49" s="39"/>
      <c r="M49" s="40"/>
      <c r="N49" s="40"/>
      <c r="O49" s="38"/>
      <c r="P49" s="2"/>
      <c r="Q49" s="2"/>
      <c r="V49" s="38"/>
      <c r="W49" s="38"/>
      <c r="X49" s="46"/>
      <c r="Y49" s="46"/>
      <c r="Z49" s="46"/>
      <c r="AA49" s="46"/>
      <c r="AG49" s="108"/>
      <c r="AH49" s="108"/>
      <c r="AI49" s="108"/>
      <c r="AJ49" s="108"/>
    </row>
    <row r="50" spans="1:41" ht="5.25" customHeight="1" x14ac:dyDescent="0.25">
      <c r="A50" s="2"/>
      <c r="B50" s="2"/>
      <c r="C50" s="2"/>
      <c r="D50" s="1"/>
      <c r="H50" s="38"/>
      <c r="I50" s="38"/>
      <c r="J50" s="38"/>
      <c r="K50" s="42"/>
      <c r="L50" s="41"/>
      <c r="M50" s="38"/>
      <c r="N50" s="38"/>
      <c r="O50" s="38"/>
      <c r="P50" s="2"/>
      <c r="Q50" s="2"/>
      <c r="R50" s="1"/>
      <c r="V50" s="38"/>
      <c r="W50" s="38"/>
      <c r="X50" s="46"/>
      <c r="Y50" s="46"/>
      <c r="Z50" s="46"/>
      <c r="AA50" s="46"/>
      <c r="AG50" s="108"/>
      <c r="AH50" s="108"/>
      <c r="AI50" s="108"/>
      <c r="AJ50" s="108"/>
    </row>
    <row r="51" spans="1:41" ht="15.75" x14ac:dyDescent="0.25">
      <c r="A51" s="2"/>
      <c r="B51" s="2"/>
      <c r="C51" s="2"/>
      <c r="D51" s="1"/>
      <c r="G51" s="44"/>
      <c r="H51" s="120" t="s">
        <v>16</v>
      </c>
      <c r="I51" s="120"/>
      <c r="J51" s="120"/>
      <c r="K51" s="42"/>
      <c r="L51" s="62"/>
      <c r="M51" s="63"/>
      <c r="N51" s="63"/>
      <c r="O51" s="38"/>
      <c r="P51" s="2"/>
      <c r="Q51" s="69"/>
      <c r="R51" s="69"/>
      <c r="S51" s="21"/>
      <c r="U51" s="4"/>
      <c r="V51" s="44"/>
      <c r="W51" s="44" t="s">
        <v>16</v>
      </c>
      <c r="X51" s="46"/>
      <c r="Y51" s="46"/>
      <c r="Z51" s="46"/>
      <c r="AA51" s="46"/>
      <c r="AG51" s="108"/>
      <c r="AH51" s="108"/>
      <c r="AI51" s="108"/>
      <c r="AJ51" s="108"/>
    </row>
    <row r="52" spans="1:41" ht="2.25" customHeight="1" x14ac:dyDescent="0.25">
      <c r="A52" s="2"/>
      <c r="B52" s="2"/>
      <c r="C52" s="2"/>
      <c r="D52" s="1"/>
      <c r="H52" s="10"/>
      <c r="I52" s="10"/>
      <c r="J52" s="10"/>
      <c r="K52" s="64"/>
      <c r="L52" s="62"/>
      <c r="M52" s="63"/>
      <c r="N52" s="63"/>
      <c r="O52" s="8"/>
      <c r="P52" s="2"/>
      <c r="Q52" s="2"/>
      <c r="R52" s="1"/>
      <c r="V52" s="10"/>
      <c r="W52" s="10"/>
      <c r="X52" s="10"/>
    </row>
    <row r="53" spans="1:41" ht="16.5" thickBot="1" x14ac:dyDescent="0.3">
      <c r="A53" s="14"/>
      <c r="B53" s="14"/>
      <c r="C53" s="14"/>
      <c r="D53" s="15"/>
      <c r="E53" s="3"/>
      <c r="F53" s="70"/>
      <c r="G53" s="24"/>
      <c r="H53" s="111">
        <f>(H47+H49)*E44</f>
        <v>0</v>
      </c>
      <c r="I53" s="111"/>
      <c r="J53" s="111"/>
      <c r="K53" s="65"/>
      <c r="L53" s="66"/>
      <c r="M53" s="67"/>
      <c r="N53" s="67"/>
      <c r="O53" s="3"/>
      <c r="P53" s="14"/>
      <c r="Q53" s="14"/>
      <c r="R53" s="22"/>
      <c r="S53" s="3"/>
      <c r="T53" s="22"/>
      <c r="U53" s="24"/>
      <c r="V53" s="22"/>
      <c r="W53" s="71">
        <f>R44*V47</f>
        <v>0</v>
      </c>
      <c r="X53" s="100"/>
      <c r="Y53" s="100"/>
      <c r="Z53" s="100"/>
      <c r="AA53" s="100"/>
      <c r="AB53" s="100"/>
      <c r="AC53" s="88"/>
      <c r="AD53" s="113"/>
      <c r="AE53" s="113"/>
      <c r="AF53" s="83"/>
      <c r="AG53" s="114" t="str">
        <f>IF(W47=TRUE,"+ Una Tantum personalizzaz. Aggiuntiva €:","")</f>
        <v/>
      </c>
      <c r="AH53" s="114"/>
      <c r="AI53" s="114"/>
      <c r="AJ53" s="114"/>
      <c r="AK53" s="114"/>
      <c r="AL53" s="88" t="str">
        <f>IF(W47=TRUE,35,"")</f>
        <v/>
      </c>
      <c r="AM53" s="113" t="str">
        <f>IF(W47=TRUE,"+ Stampa €:","")</f>
        <v/>
      </c>
      <c r="AN53" s="113"/>
      <c r="AO53" s="83" t="str">
        <f>IF(W47=TRUE,(V49+V47)*1.8,"")</f>
        <v/>
      </c>
    </row>
    <row r="54" spans="1:41" ht="19.5" customHeight="1" x14ac:dyDescent="0.25">
      <c r="A54" s="9" t="s">
        <v>96</v>
      </c>
      <c r="B54" s="9"/>
      <c r="C54" s="9"/>
      <c r="D54" s="84"/>
      <c r="E54" s="121">
        <v>6</v>
      </c>
      <c r="F54" s="121"/>
      <c r="G54" s="60"/>
      <c r="H54" s="57"/>
      <c r="I54" s="58"/>
      <c r="J54" s="72" t="s">
        <v>31</v>
      </c>
      <c r="K54" s="59"/>
      <c r="L54" s="9" t="s">
        <v>51</v>
      </c>
      <c r="M54" s="9"/>
      <c r="N54" s="9"/>
      <c r="O54" s="1"/>
      <c r="Q54" s="60"/>
      <c r="R54" s="121">
        <v>6</v>
      </c>
      <c r="S54" s="121"/>
      <c r="T54" s="121"/>
      <c r="U54" s="121"/>
      <c r="V54" s="57"/>
      <c r="W54" s="72" t="s">
        <v>31</v>
      </c>
      <c r="X54" s="108" t="str">
        <f>IF(AND(J57=TRUE,H57&lt;50),"Per la personalizzazione aggiuntiva selezionare almeno 50 pezzi","")</f>
        <v/>
      </c>
      <c r="Y54" s="108"/>
      <c r="Z54" s="108"/>
      <c r="AA54" s="108"/>
      <c r="AC54" s="117" t="s">
        <v>97</v>
      </c>
      <c r="AD54" s="117"/>
      <c r="AE54" s="117"/>
      <c r="AG54" s="108" t="str">
        <f>IF(AND(W57=TRUE,V57&lt;50),"Per la personalizzazione aggiuntiva selezionare almeno 50 pezzi","")</f>
        <v/>
      </c>
      <c r="AH54" s="108"/>
      <c r="AI54" s="108"/>
      <c r="AJ54" s="108"/>
    </row>
    <row r="55" spans="1:41" ht="15.75" customHeight="1" x14ac:dyDescent="0.25">
      <c r="A55" s="2"/>
      <c r="B55" s="2"/>
      <c r="C55" s="2"/>
      <c r="E55" s="119"/>
      <c r="F55" s="119"/>
      <c r="G55" s="119"/>
      <c r="H55" s="4"/>
      <c r="I55" s="4"/>
      <c r="J55" s="4"/>
      <c r="K55" s="61"/>
      <c r="L55" s="68"/>
      <c r="M55" s="4"/>
      <c r="N55" s="4"/>
      <c r="O55" s="4"/>
      <c r="P55" s="2"/>
      <c r="Q55" s="2"/>
      <c r="R55" s="73"/>
      <c r="S55" s="73"/>
      <c r="T55" s="73"/>
      <c r="U55" s="73"/>
      <c r="V55" s="4"/>
      <c r="W55" s="4"/>
      <c r="X55" s="108"/>
      <c r="Y55" s="108"/>
      <c r="Z55" s="108"/>
      <c r="AA55" s="108"/>
      <c r="AC55" s="118"/>
      <c r="AD55" s="118"/>
      <c r="AE55" s="118"/>
      <c r="AG55" s="108"/>
      <c r="AH55" s="108"/>
      <c r="AI55" s="108"/>
      <c r="AJ55" s="108"/>
    </row>
    <row r="56" spans="1:41" ht="3" customHeight="1" x14ac:dyDescent="0.25">
      <c r="A56" s="2"/>
      <c r="B56" s="2"/>
      <c r="C56" s="2"/>
      <c r="D56" s="1"/>
      <c r="F56" s="73"/>
      <c r="G56" s="73"/>
      <c r="H56" s="4"/>
      <c r="I56" s="4"/>
      <c r="J56" s="4"/>
      <c r="K56" s="61"/>
      <c r="L56" s="68"/>
      <c r="M56" s="4"/>
      <c r="N56" s="4"/>
      <c r="O56" s="4"/>
      <c r="P56" s="2"/>
      <c r="Q56" s="2"/>
      <c r="R56" s="73"/>
      <c r="S56" s="73"/>
      <c r="T56" s="73"/>
      <c r="U56" s="73"/>
      <c r="V56" s="4"/>
      <c r="W56" s="4"/>
      <c r="X56" s="108"/>
      <c r="Y56" s="108"/>
      <c r="Z56" s="108"/>
      <c r="AA56" s="108"/>
      <c r="AC56" s="118"/>
      <c r="AD56" s="118"/>
      <c r="AE56" s="118"/>
      <c r="AG56" s="108"/>
      <c r="AH56" s="108"/>
      <c r="AI56" s="108"/>
      <c r="AJ56" s="108"/>
    </row>
    <row r="57" spans="1:41" ht="15.75" x14ac:dyDescent="0.25">
      <c r="A57" s="2"/>
      <c r="B57" s="2"/>
      <c r="C57" s="2"/>
      <c r="D57" s="1"/>
      <c r="F57" s="5" t="s">
        <v>52</v>
      </c>
      <c r="G57" s="5"/>
      <c r="H57" s="13"/>
      <c r="I57" s="38"/>
      <c r="J57" s="106" t="b">
        <v>0</v>
      </c>
      <c r="K57" s="42"/>
      <c r="L57" s="39"/>
      <c r="M57" s="40"/>
      <c r="N57" s="40"/>
      <c r="O57" s="38"/>
      <c r="P57" s="2"/>
      <c r="Q57" s="2"/>
      <c r="R57" s="73"/>
      <c r="S57" s="90"/>
      <c r="T57" s="45" t="s">
        <v>52</v>
      </c>
      <c r="U57" s="5"/>
      <c r="V57" s="13"/>
      <c r="W57" s="106" t="b">
        <v>0</v>
      </c>
      <c r="X57" s="108"/>
      <c r="Y57" s="108"/>
      <c r="Z57" s="108"/>
      <c r="AA57" s="108"/>
      <c r="AC57" s="118"/>
      <c r="AD57" s="118"/>
      <c r="AE57" s="118"/>
      <c r="AG57" s="108"/>
      <c r="AH57" s="108"/>
      <c r="AI57" s="108"/>
      <c r="AJ57" s="108"/>
    </row>
    <row r="58" spans="1:41" ht="5.25" customHeight="1" x14ac:dyDescent="0.25">
      <c r="A58" s="2"/>
      <c r="B58" s="2"/>
      <c r="C58" s="2"/>
      <c r="D58" s="1"/>
      <c r="H58" s="38"/>
      <c r="I58" s="38"/>
      <c r="J58" s="38"/>
      <c r="K58" s="42"/>
      <c r="L58" s="41"/>
      <c r="M58" s="38"/>
      <c r="N58" s="38"/>
      <c r="O58" s="38"/>
      <c r="P58" s="2"/>
      <c r="Q58" s="2"/>
      <c r="V58" s="38"/>
      <c r="W58" s="38"/>
      <c r="X58" s="108"/>
      <c r="Y58" s="108"/>
      <c r="Z58" s="108"/>
      <c r="AA58" s="108"/>
      <c r="AC58" s="118"/>
      <c r="AD58" s="118"/>
      <c r="AE58" s="118"/>
      <c r="AG58" s="108"/>
      <c r="AH58" s="108"/>
      <c r="AI58" s="108"/>
      <c r="AJ58" s="108"/>
    </row>
    <row r="59" spans="1:41" ht="15.75" x14ac:dyDescent="0.25">
      <c r="A59" s="2"/>
      <c r="B59" s="2"/>
      <c r="C59" s="2"/>
      <c r="D59" s="1"/>
      <c r="H59" s="38"/>
      <c r="I59" s="38"/>
      <c r="J59" s="38"/>
      <c r="K59" s="42"/>
      <c r="L59" s="39"/>
      <c r="M59" s="40"/>
      <c r="N59" s="40"/>
      <c r="O59" s="38"/>
      <c r="P59" s="2"/>
      <c r="Q59" s="2"/>
      <c r="V59" s="38"/>
      <c r="W59" s="38"/>
      <c r="X59" s="108"/>
      <c r="Y59" s="108"/>
      <c r="Z59" s="108"/>
      <c r="AA59" s="108"/>
      <c r="AC59" s="118"/>
      <c r="AD59" s="118"/>
      <c r="AE59" s="118"/>
      <c r="AG59" s="108"/>
      <c r="AH59" s="108"/>
      <c r="AI59" s="108"/>
      <c r="AJ59" s="108"/>
    </row>
    <row r="60" spans="1:41" ht="5.25" customHeight="1" x14ac:dyDescent="0.25">
      <c r="A60" s="2"/>
      <c r="B60" s="2"/>
      <c r="C60" s="2"/>
      <c r="D60" s="1"/>
      <c r="H60" s="38"/>
      <c r="I60" s="38"/>
      <c r="J60" s="38"/>
      <c r="K60" s="42"/>
      <c r="L60" s="41"/>
      <c r="M60" s="38"/>
      <c r="N60" s="38"/>
      <c r="O60" s="38"/>
      <c r="P60" s="2"/>
      <c r="Q60" s="2"/>
      <c r="R60" s="1"/>
      <c r="V60" s="38"/>
      <c r="W60" s="38"/>
      <c r="X60" s="108"/>
      <c r="Y60" s="108"/>
      <c r="Z60" s="108"/>
      <c r="AA60" s="108"/>
      <c r="AC60" s="118"/>
      <c r="AD60" s="118"/>
      <c r="AE60" s="118"/>
      <c r="AG60" s="108"/>
      <c r="AH60" s="108"/>
      <c r="AI60" s="108"/>
      <c r="AJ60" s="108"/>
    </row>
    <row r="61" spans="1:41" ht="15.75" x14ac:dyDescent="0.25">
      <c r="A61" s="2"/>
      <c r="B61" s="2"/>
      <c r="C61" s="2"/>
      <c r="D61" s="1"/>
      <c r="G61" s="44"/>
      <c r="H61" s="120" t="s">
        <v>16</v>
      </c>
      <c r="I61" s="120"/>
      <c r="J61" s="120"/>
      <c r="K61" s="42"/>
      <c r="L61" s="62"/>
      <c r="M61" s="63"/>
      <c r="N61" s="63"/>
      <c r="O61" s="38"/>
      <c r="P61" s="2"/>
      <c r="Q61" s="69"/>
      <c r="R61" s="69"/>
      <c r="S61" s="21"/>
      <c r="U61" s="4"/>
      <c r="V61" s="44"/>
      <c r="W61" s="44" t="s">
        <v>16</v>
      </c>
      <c r="X61" s="108"/>
      <c r="Y61" s="108"/>
      <c r="Z61" s="108"/>
      <c r="AA61" s="108"/>
      <c r="AC61" s="118"/>
      <c r="AD61" s="118"/>
      <c r="AE61" s="118"/>
      <c r="AG61" s="108"/>
      <c r="AH61" s="108"/>
      <c r="AI61" s="108"/>
      <c r="AJ61" s="108"/>
    </row>
    <row r="62" spans="1:41" ht="2.25" customHeight="1" x14ac:dyDescent="0.25">
      <c r="A62" s="2"/>
      <c r="B62" s="2"/>
      <c r="C62" s="2"/>
      <c r="D62" s="1"/>
      <c r="H62" s="10"/>
      <c r="I62" s="10"/>
      <c r="J62" s="10"/>
      <c r="K62" s="64"/>
      <c r="L62" s="62"/>
      <c r="M62" s="63"/>
      <c r="N62" s="63"/>
      <c r="O62" s="8"/>
      <c r="P62" s="2"/>
      <c r="Q62" s="2"/>
      <c r="R62" s="1"/>
      <c r="V62" s="10"/>
      <c r="W62" s="10"/>
      <c r="X62" s="10"/>
    </row>
    <row r="63" spans="1:41" ht="16.5" thickBot="1" x14ac:dyDescent="0.3">
      <c r="A63" s="14"/>
      <c r="B63" s="14"/>
      <c r="C63" s="14"/>
      <c r="D63" s="15"/>
      <c r="E63" s="3"/>
      <c r="F63" s="70"/>
      <c r="G63" s="24"/>
      <c r="H63" s="111">
        <f>(H57)*E54</f>
        <v>0</v>
      </c>
      <c r="I63" s="111"/>
      <c r="J63" s="111"/>
      <c r="K63" s="65"/>
      <c r="L63" s="66"/>
      <c r="M63" s="67"/>
      <c r="N63" s="67"/>
      <c r="O63" s="3"/>
      <c r="P63" s="14"/>
      <c r="Q63" s="14"/>
      <c r="R63" s="22"/>
      <c r="S63" s="3"/>
      <c r="T63" s="22"/>
      <c r="U63" s="24"/>
      <c r="V63" s="22"/>
      <c r="W63" s="71">
        <f>R54*V57</f>
        <v>0</v>
      </c>
      <c r="X63" s="112" t="str">
        <f>IF(J57=TRUE,"+ Una Tantum personalizzaz. Aggiuntiva €:","")</f>
        <v/>
      </c>
      <c r="Y63" s="112"/>
      <c r="Z63" s="112"/>
      <c r="AA63" s="112"/>
      <c r="AB63" s="112"/>
      <c r="AC63" s="88" t="str">
        <f>IF(J57=TRUE,35,"")</f>
        <v/>
      </c>
      <c r="AD63" s="115" t="str">
        <f>IF(J57=TRUE,"+ Stampa(max 15x6 cm)€:","")</f>
        <v/>
      </c>
      <c r="AE63" s="115"/>
      <c r="AF63" s="83" t="str">
        <f>IF(J57=TRUE,H57*1.2,"")</f>
        <v/>
      </c>
      <c r="AG63" s="114" t="str">
        <f>IF(W57=TRUE,"+ Una Tantum personalizzaz. Aggiuntiva €:","")</f>
        <v/>
      </c>
      <c r="AH63" s="114"/>
      <c r="AI63" s="114"/>
      <c r="AJ63" s="114"/>
      <c r="AK63" s="114"/>
      <c r="AL63" s="88" t="str">
        <f>IF(W57=TRUE,35,"")</f>
        <v/>
      </c>
      <c r="AM63" s="115" t="str">
        <f>IF(W57=TRUE,"+ Stampa(max 15x6 cm)€:","")</f>
        <v/>
      </c>
      <c r="AN63" s="115"/>
      <c r="AO63" s="83" t="str">
        <f>IF(W57=TRUE,V57*1.2,"")</f>
        <v/>
      </c>
    </row>
    <row r="64" spans="1:41" ht="19.5" customHeight="1" x14ac:dyDescent="0.25">
      <c r="A64" s="9" t="s">
        <v>53</v>
      </c>
      <c r="B64" s="9"/>
      <c r="C64" s="9"/>
      <c r="D64" s="84"/>
      <c r="E64" s="121">
        <v>8</v>
      </c>
      <c r="F64" s="121"/>
      <c r="G64" s="60"/>
      <c r="H64" s="57"/>
      <c r="I64" s="58"/>
      <c r="J64" s="72" t="s">
        <v>31</v>
      </c>
      <c r="K64" s="59"/>
      <c r="L64" s="9" t="s">
        <v>54</v>
      </c>
      <c r="M64" s="9"/>
      <c r="N64" s="9"/>
      <c r="O64" s="1"/>
      <c r="Q64" s="60"/>
      <c r="R64" s="121">
        <v>20</v>
      </c>
      <c r="S64" s="121"/>
      <c r="T64" s="121"/>
      <c r="U64" s="121"/>
      <c r="V64" s="57"/>
      <c r="W64" s="72" t="s">
        <v>31</v>
      </c>
      <c r="X64" s="108" t="str">
        <f>IF(AND(J67=TRUE,H67&lt;50),"Per la personalizzazione aggiuntiva selezionare almeno 50 pezzi","")</f>
        <v/>
      </c>
      <c r="Y64" s="108"/>
      <c r="Z64" s="108"/>
      <c r="AA64" s="108"/>
      <c r="AC64" s="117" t="s">
        <v>98</v>
      </c>
      <c r="AD64" s="117"/>
      <c r="AE64" s="117"/>
      <c r="AG64" s="108" t="str">
        <f>IF(AND(W67=TRUE,(V67+V69)&lt;50),"Per la personalizzazione aggiuntiva selezionare almeno 50 pezzi","")</f>
        <v/>
      </c>
      <c r="AH64" s="108"/>
      <c r="AI64" s="108"/>
      <c r="AJ64" s="108"/>
    </row>
    <row r="65" spans="1:41" ht="15.75" customHeight="1" x14ac:dyDescent="0.25">
      <c r="A65" s="2"/>
      <c r="B65" s="2"/>
      <c r="C65" s="2"/>
      <c r="E65" s="119"/>
      <c r="F65" s="119"/>
      <c r="G65" s="119"/>
      <c r="H65" s="4"/>
      <c r="I65" s="4"/>
      <c r="J65" s="4"/>
      <c r="K65" s="61"/>
      <c r="L65" s="68"/>
      <c r="M65" s="4"/>
      <c r="N65" s="4"/>
      <c r="O65" s="4"/>
      <c r="P65" s="2"/>
      <c r="Q65" s="2"/>
      <c r="R65" s="73"/>
      <c r="S65" s="73"/>
      <c r="T65" s="73"/>
      <c r="U65" s="73"/>
      <c r="V65" s="4"/>
      <c r="W65" s="4"/>
      <c r="X65" s="108"/>
      <c r="Y65" s="108"/>
      <c r="Z65" s="108"/>
      <c r="AA65" s="108"/>
      <c r="AC65" s="118"/>
      <c r="AD65" s="118"/>
      <c r="AE65" s="118"/>
      <c r="AG65" s="108"/>
      <c r="AH65" s="108"/>
      <c r="AI65" s="108"/>
      <c r="AJ65" s="108"/>
    </row>
    <row r="66" spans="1:41" ht="3" customHeight="1" x14ac:dyDescent="0.25">
      <c r="A66" s="2"/>
      <c r="B66" s="2"/>
      <c r="C66" s="2"/>
      <c r="D66" s="1"/>
      <c r="F66" s="73"/>
      <c r="G66" s="73"/>
      <c r="H66" s="4"/>
      <c r="I66" s="4"/>
      <c r="J66" s="4"/>
      <c r="K66" s="61"/>
      <c r="L66" s="68"/>
      <c r="M66" s="4"/>
      <c r="N66" s="4"/>
      <c r="O66" s="4"/>
      <c r="P66" s="2"/>
      <c r="Q66" s="2"/>
      <c r="R66" s="73"/>
      <c r="S66" s="73"/>
      <c r="T66" s="73"/>
      <c r="U66" s="73"/>
      <c r="V66" s="4"/>
      <c r="W66" s="4"/>
      <c r="X66" s="108"/>
      <c r="Y66" s="108"/>
      <c r="Z66" s="108"/>
      <c r="AA66" s="108"/>
      <c r="AC66" s="118"/>
      <c r="AD66" s="118"/>
      <c r="AE66" s="118"/>
      <c r="AG66" s="108"/>
      <c r="AH66" s="108"/>
      <c r="AI66" s="108"/>
      <c r="AJ66" s="108"/>
    </row>
    <row r="67" spans="1:41" ht="15.75" x14ac:dyDescent="0.25">
      <c r="A67" s="2"/>
      <c r="B67" s="2"/>
      <c r="C67" s="2"/>
      <c r="D67" s="1"/>
      <c r="F67" s="5" t="s">
        <v>52</v>
      </c>
      <c r="G67" s="5"/>
      <c r="H67" s="13"/>
      <c r="I67" s="38"/>
      <c r="J67" s="106" t="b">
        <v>0</v>
      </c>
      <c r="K67" s="42"/>
      <c r="L67" s="39"/>
      <c r="M67" s="40"/>
      <c r="N67" s="40"/>
      <c r="O67" s="38"/>
      <c r="P67" s="2"/>
      <c r="Q67" s="2"/>
      <c r="R67" s="90"/>
      <c r="S67" s="90"/>
      <c r="T67" s="45" t="s">
        <v>55</v>
      </c>
      <c r="U67" s="5"/>
      <c r="V67" s="13"/>
      <c r="W67" s="106" t="b">
        <v>0</v>
      </c>
      <c r="X67" s="108"/>
      <c r="Y67" s="108"/>
      <c r="Z67" s="108"/>
      <c r="AA67" s="108"/>
      <c r="AC67" s="118"/>
      <c r="AD67" s="118"/>
      <c r="AE67" s="118"/>
      <c r="AG67" s="108"/>
      <c r="AH67" s="108"/>
      <c r="AI67" s="108"/>
      <c r="AJ67" s="108"/>
    </row>
    <row r="68" spans="1:41" ht="5.25" customHeight="1" x14ac:dyDescent="0.25">
      <c r="A68" s="2"/>
      <c r="B68" s="2"/>
      <c r="C68" s="2"/>
      <c r="D68" s="1"/>
      <c r="H68" s="38"/>
      <c r="I68" s="38"/>
      <c r="J68" s="38"/>
      <c r="K68" s="42"/>
      <c r="L68" s="41"/>
      <c r="M68" s="38"/>
      <c r="N68" s="38"/>
      <c r="O68" s="38"/>
      <c r="P68" s="2"/>
      <c r="Q68" s="2"/>
      <c r="V68" s="38"/>
      <c r="W68" s="140"/>
      <c r="X68" s="108"/>
      <c r="Y68" s="108"/>
      <c r="Z68" s="108"/>
      <c r="AA68" s="108"/>
      <c r="AC68" s="118"/>
      <c r="AD68" s="118"/>
      <c r="AE68" s="118"/>
      <c r="AG68" s="108"/>
      <c r="AH68" s="108"/>
      <c r="AI68" s="108"/>
      <c r="AJ68" s="108"/>
    </row>
    <row r="69" spans="1:41" ht="15.75" x14ac:dyDescent="0.25">
      <c r="A69" s="2"/>
      <c r="B69" s="2"/>
      <c r="C69" s="2"/>
      <c r="D69" s="1"/>
      <c r="H69" s="38"/>
      <c r="I69" s="38"/>
      <c r="J69" s="38"/>
      <c r="K69" s="42"/>
      <c r="L69" s="39"/>
      <c r="M69" s="40"/>
      <c r="N69" s="40"/>
      <c r="O69" s="38"/>
      <c r="P69" s="2"/>
      <c r="Q69" s="2"/>
      <c r="R69" s="90"/>
      <c r="S69" s="90"/>
      <c r="T69" s="45" t="s">
        <v>56</v>
      </c>
      <c r="U69" s="5"/>
      <c r="V69" s="13"/>
      <c r="W69" s="140"/>
      <c r="X69" s="108"/>
      <c r="Y69" s="108"/>
      <c r="Z69" s="108"/>
      <c r="AA69" s="108"/>
      <c r="AC69" s="118"/>
      <c r="AD69" s="118"/>
      <c r="AE69" s="118"/>
      <c r="AG69" s="108"/>
      <c r="AH69" s="108"/>
      <c r="AI69" s="108"/>
      <c r="AJ69" s="108"/>
    </row>
    <row r="70" spans="1:41" ht="5.25" customHeight="1" x14ac:dyDescent="0.25">
      <c r="A70" s="2"/>
      <c r="B70" s="2"/>
      <c r="C70" s="2"/>
      <c r="D70" s="1"/>
      <c r="H70" s="38"/>
      <c r="I70" s="38"/>
      <c r="J70" s="38"/>
      <c r="K70" s="42"/>
      <c r="L70" s="41"/>
      <c r="M70" s="38"/>
      <c r="N70" s="38"/>
      <c r="O70" s="38"/>
      <c r="P70" s="2"/>
      <c r="Q70" s="2"/>
      <c r="R70" s="1"/>
      <c r="V70" s="38"/>
      <c r="W70" s="38"/>
      <c r="X70" s="108"/>
      <c r="Y70" s="108"/>
      <c r="Z70" s="108"/>
      <c r="AA70" s="108"/>
      <c r="AC70" s="118"/>
      <c r="AD70" s="118"/>
      <c r="AE70" s="118"/>
      <c r="AG70" s="108"/>
      <c r="AH70" s="108"/>
      <c r="AI70" s="108"/>
      <c r="AJ70" s="108"/>
    </row>
    <row r="71" spans="1:41" ht="15.75" x14ac:dyDescent="0.25">
      <c r="A71" s="2"/>
      <c r="B71" s="2"/>
      <c r="C71" s="2"/>
      <c r="D71" s="1"/>
      <c r="G71" s="44"/>
      <c r="H71" s="120" t="s">
        <v>16</v>
      </c>
      <c r="I71" s="120"/>
      <c r="J71" s="120"/>
      <c r="K71" s="42"/>
      <c r="L71" s="62"/>
      <c r="M71" s="63"/>
      <c r="N71" s="63"/>
      <c r="O71" s="38"/>
      <c r="P71" s="2"/>
      <c r="Q71" s="69"/>
      <c r="R71" s="69"/>
      <c r="S71" s="21"/>
      <c r="U71" s="4"/>
      <c r="V71" s="44"/>
      <c r="W71" s="44" t="s">
        <v>16</v>
      </c>
      <c r="X71" s="108"/>
      <c r="Y71" s="108"/>
      <c r="Z71" s="108"/>
      <c r="AA71" s="108"/>
      <c r="AC71" s="118"/>
      <c r="AD71" s="118"/>
      <c r="AE71" s="118"/>
      <c r="AG71" s="108"/>
      <c r="AH71" s="108"/>
      <c r="AI71" s="108"/>
      <c r="AJ71" s="108"/>
    </row>
    <row r="72" spans="1:41" ht="2.25" customHeight="1" x14ac:dyDescent="0.25">
      <c r="A72" s="2"/>
      <c r="B72" s="2"/>
      <c r="C72" s="2"/>
      <c r="D72" s="1"/>
      <c r="H72" s="10"/>
      <c r="I72" s="10"/>
      <c r="J72" s="10"/>
      <c r="K72" s="64"/>
      <c r="L72" s="62"/>
      <c r="M72" s="63"/>
      <c r="N72" s="63"/>
      <c r="O72" s="8"/>
      <c r="P72" s="2"/>
      <c r="Q72" s="2"/>
      <c r="R72" s="1"/>
      <c r="V72" s="10"/>
      <c r="W72" s="10"/>
      <c r="X72" s="10"/>
    </row>
    <row r="73" spans="1:41" ht="16.5" thickBot="1" x14ac:dyDescent="0.3">
      <c r="A73" s="14"/>
      <c r="B73" s="14"/>
      <c r="C73" s="14"/>
      <c r="D73" s="15"/>
      <c r="E73" s="3"/>
      <c r="F73" s="70"/>
      <c r="G73" s="24"/>
      <c r="H73" s="111">
        <f>(H67)*E64</f>
        <v>0</v>
      </c>
      <c r="I73" s="111"/>
      <c r="J73" s="111"/>
      <c r="K73" s="65"/>
      <c r="L73" s="66"/>
      <c r="M73" s="67"/>
      <c r="N73" s="67"/>
      <c r="O73" s="3"/>
      <c r="P73" s="14"/>
      <c r="Q73" s="14"/>
      <c r="R73" s="22"/>
      <c r="S73" s="3"/>
      <c r="T73" s="22"/>
      <c r="U73" s="24"/>
      <c r="V73" s="22"/>
      <c r="W73" s="71">
        <f>R64*(V67+V69)</f>
        <v>0</v>
      </c>
      <c r="X73" s="112" t="str">
        <f>IF(J67=TRUE,"+ Una Tantum personalizzaz. Aggiuntiva €:","")</f>
        <v/>
      </c>
      <c r="Y73" s="112"/>
      <c r="Z73" s="112"/>
      <c r="AA73" s="112"/>
      <c r="AB73" s="112"/>
      <c r="AC73" s="88" t="str">
        <f>IF(J67=TRUE,35,"")</f>
        <v/>
      </c>
      <c r="AD73" s="115" t="str">
        <f>IF(J67=TRUE,"+ Stampa(max 15x6 cm)€:","")</f>
        <v/>
      </c>
      <c r="AE73" s="115"/>
      <c r="AF73" s="83" t="str">
        <f>IF(J67=TRUE,H67*1.2,"")</f>
        <v/>
      </c>
      <c r="AG73" s="114" t="str">
        <f>IF(W67=TRUE,"+ Una Tantum personalizzaz. Aggiuntiva €:","")</f>
        <v/>
      </c>
      <c r="AH73" s="114"/>
      <c r="AI73" s="114"/>
      <c r="AJ73" s="114"/>
      <c r="AK73" s="114"/>
      <c r="AL73" s="88" t="str">
        <f>IF(W67=TRUE,35,"")</f>
        <v/>
      </c>
      <c r="AM73" s="113" t="str">
        <f>IF(W67=TRUE,"+ Stampa €:","")</f>
        <v/>
      </c>
      <c r="AN73" s="113"/>
      <c r="AO73" s="83" t="str">
        <f>IF(W67=TRUE,(V69+V67)*1.2,"")</f>
        <v/>
      </c>
    </row>
    <row r="74" spans="1:41" ht="19.5" customHeight="1" x14ac:dyDescent="0.25">
      <c r="A74" s="9" t="s">
        <v>57</v>
      </c>
      <c r="B74" s="9"/>
      <c r="C74" s="9"/>
      <c r="D74" s="84"/>
      <c r="E74" s="121">
        <v>2.5</v>
      </c>
      <c r="F74" s="121"/>
      <c r="G74" s="60"/>
      <c r="H74" s="57"/>
      <c r="I74" s="58"/>
      <c r="J74" s="72" t="s">
        <v>31</v>
      </c>
      <c r="K74" s="59"/>
      <c r="L74" s="9" t="s">
        <v>29</v>
      </c>
      <c r="M74" s="9"/>
      <c r="N74" s="9"/>
      <c r="O74" s="1"/>
      <c r="Q74" s="60"/>
      <c r="R74" s="121">
        <v>3</v>
      </c>
      <c r="S74" s="121"/>
      <c r="T74" s="121"/>
      <c r="U74" s="121"/>
      <c r="V74" s="57"/>
      <c r="W74" s="72" t="s">
        <v>31</v>
      </c>
      <c r="X74" s="108" t="str">
        <f>IF(AND(J77=TRUE,H77&lt;50),"Per la personalizzazione aggiuntiva selezionare almeno 50 pezzi","")</f>
        <v/>
      </c>
      <c r="Y74" s="108"/>
      <c r="Z74" s="108"/>
      <c r="AA74" s="108"/>
      <c r="AG74" s="108" t="str">
        <f>IF(AND(W77=TRUE,V77&lt;100),"Per la personalizzazione aggiuntiva selezionare almeno 100 pezzi","")</f>
        <v/>
      </c>
      <c r="AH74" s="108"/>
      <c r="AI74" s="108"/>
      <c r="AJ74" s="108"/>
    </row>
    <row r="75" spans="1:41" ht="15.75" customHeight="1" x14ac:dyDescent="0.25">
      <c r="A75" s="2"/>
      <c r="B75" s="2"/>
      <c r="C75" s="2"/>
      <c r="E75" s="119"/>
      <c r="F75" s="119"/>
      <c r="G75" s="119"/>
      <c r="H75" s="4"/>
      <c r="I75" s="4"/>
      <c r="J75" s="4"/>
      <c r="K75" s="61"/>
      <c r="L75" s="68"/>
      <c r="M75" s="4"/>
      <c r="N75" s="4"/>
      <c r="O75" s="4"/>
      <c r="P75" s="2"/>
      <c r="Q75" s="2"/>
      <c r="R75" s="73"/>
      <c r="S75" s="73"/>
      <c r="T75" s="73"/>
      <c r="U75" s="73"/>
      <c r="V75" s="4"/>
      <c r="W75" s="4"/>
      <c r="X75" s="108"/>
      <c r="Y75" s="108"/>
      <c r="Z75" s="108"/>
      <c r="AA75" s="108"/>
      <c r="AG75" s="108"/>
      <c r="AH75" s="108"/>
      <c r="AI75" s="108"/>
      <c r="AJ75" s="108"/>
    </row>
    <row r="76" spans="1:41" ht="3" customHeight="1" x14ac:dyDescent="0.25">
      <c r="A76" s="2"/>
      <c r="B76" s="2"/>
      <c r="C76" s="2"/>
      <c r="D76" s="1"/>
      <c r="F76" s="73"/>
      <c r="G76" s="73"/>
      <c r="H76" s="4"/>
      <c r="I76" s="4"/>
      <c r="J76" s="4"/>
      <c r="K76" s="61"/>
      <c r="L76" s="68"/>
      <c r="M76" s="4"/>
      <c r="N76" s="4"/>
      <c r="O76" s="4"/>
      <c r="P76" s="2"/>
      <c r="Q76" s="2"/>
      <c r="R76" s="73"/>
      <c r="S76" s="73"/>
      <c r="T76" s="73"/>
      <c r="U76" s="73"/>
      <c r="V76" s="4"/>
      <c r="W76" s="4"/>
      <c r="X76" s="108"/>
      <c r="Y76" s="108"/>
      <c r="Z76" s="108"/>
      <c r="AA76" s="108"/>
      <c r="AG76" s="108"/>
      <c r="AH76" s="108"/>
      <c r="AI76" s="108"/>
      <c r="AJ76" s="108"/>
    </row>
    <row r="77" spans="1:41" ht="15.75" x14ac:dyDescent="0.25">
      <c r="A77" s="2"/>
      <c r="B77" s="2"/>
      <c r="C77" s="2"/>
      <c r="D77" s="1"/>
      <c r="F77" s="5" t="s">
        <v>20</v>
      </c>
      <c r="G77" s="5"/>
      <c r="H77" s="13"/>
      <c r="I77" s="38"/>
      <c r="J77" s="106" t="b">
        <v>0</v>
      </c>
      <c r="K77" s="42"/>
      <c r="L77" s="39"/>
      <c r="M77" s="40"/>
      <c r="N77" s="40"/>
      <c r="O77" s="38"/>
      <c r="P77" s="2"/>
      <c r="Q77" s="2"/>
      <c r="R77" s="73"/>
      <c r="S77" s="90"/>
      <c r="T77" s="45" t="s">
        <v>52</v>
      </c>
      <c r="U77" s="5"/>
      <c r="V77" s="13"/>
      <c r="W77" s="106" t="b">
        <v>0</v>
      </c>
      <c r="X77" s="108"/>
      <c r="Y77" s="108"/>
      <c r="Z77" s="108"/>
      <c r="AA77" s="108"/>
      <c r="AG77" s="108"/>
      <c r="AH77" s="108"/>
      <c r="AI77" s="108"/>
      <c r="AJ77" s="108"/>
    </row>
    <row r="78" spans="1:41" ht="5.25" customHeight="1" x14ac:dyDescent="0.25">
      <c r="A78" s="2"/>
      <c r="B78" s="2"/>
      <c r="C78" s="2"/>
      <c r="D78" s="1"/>
      <c r="H78" s="38"/>
      <c r="I78" s="38"/>
      <c r="J78" s="38"/>
      <c r="K78" s="42"/>
      <c r="L78" s="41"/>
      <c r="M78" s="38"/>
      <c r="N78" s="38"/>
      <c r="O78" s="38"/>
      <c r="P78" s="2"/>
      <c r="Q78" s="2"/>
      <c r="V78" s="38"/>
      <c r="W78" s="38"/>
      <c r="X78" s="108"/>
      <c r="Y78" s="108"/>
      <c r="Z78" s="108"/>
      <c r="AA78" s="108"/>
      <c r="AG78" s="108"/>
      <c r="AH78" s="108"/>
      <c r="AI78" s="108"/>
      <c r="AJ78" s="108"/>
    </row>
    <row r="79" spans="1:41" ht="15.75" x14ac:dyDescent="0.25">
      <c r="A79" s="2"/>
      <c r="B79" s="2"/>
      <c r="C79" s="2"/>
      <c r="D79" s="1"/>
      <c r="H79" s="38"/>
      <c r="I79" s="38"/>
      <c r="J79" s="38"/>
      <c r="K79" s="42"/>
      <c r="L79" s="39"/>
      <c r="M79" s="40"/>
      <c r="N79" s="40"/>
      <c r="O79" s="38"/>
      <c r="P79" s="2"/>
      <c r="Q79" s="2"/>
      <c r="V79" s="38"/>
      <c r="W79" s="38"/>
      <c r="X79" s="108"/>
      <c r="Y79" s="108"/>
      <c r="Z79" s="108"/>
      <c r="AA79" s="108"/>
      <c r="AG79" s="108"/>
      <c r="AH79" s="108"/>
      <c r="AI79" s="108"/>
      <c r="AJ79" s="108"/>
    </row>
    <row r="80" spans="1:41" ht="5.25" customHeight="1" x14ac:dyDescent="0.25">
      <c r="A80" s="2"/>
      <c r="B80" s="2"/>
      <c r="C80" s="2"/>
      <c r="D80" s="1"/>
      <c r="H80" s="38"/>
      <c r="I80" s="38"/>
      <c r="J80" s="38"/>
      <c r="K80" s="42"/>
      <c r="L80" s="41"/>
      <c r="M80" s="38"/>
      <c r="N80" s="38"/>
      <c r="O80" s="38"/>
      <c r="P80" s="2"/>
      <c r="Q80" s="2"/>
      <c r="R80" s="1"/>
      <c r="V80" s="38"/>
      <c r="W80" s="38"/>
      <c r="X80" s="108"/>
      <c r="Y80" s="108"/>
      <c r="Z80" s="108"/>
      <c r="AA80" s="108"/>
      <c r="AG80" s="108"/>
      <c r="AH80" s="108"/>
      <c r="AI80" s="108"/>
      <c r="AJ80" s="108"/>
    </row>
    <row r="81" spans="1:41" ht="15.75" x14ac:dyDescent="0.25">
      <c r="A81" s="2"/>
      <c r="B81" s="2"/>
      <c r="C81" s="2"/>
      <c r="D81" s="1"/>
      <c r="G81" s="44"/>
      <c r="H81" s="120" t="s">
        <v>16</v>
      </c>
      <c r="I81" s="120"/>
      <c r="J81" s="120"/>
      <c r="K81" s="42"/>
      <c r="L81" s="62"/>
      <c r="M81" s="63"/>
      <c r="N81" s="63"/>
      <c r="O81" s="38"/>
      <c r="P81" s="2"/>
      <c r="Q81" s="69"/>
      <c r="R81" s="69"/>
      <c r="S81" s="21"/>
      <c r="U81" s="4"/>
      <c r="V81" s="44"/>
      <c r="W81" s="44" t="s">
        <v>16</v>
      </c>
      <c r="X81" s="108"/>
      <c r="Y81" s="108"/>
      <c r="Z81" s="108"/>
      <c r="AA81" s="108"/>
      <c r="AG81" s="108"/>
      <c r="AH81" s="108"/>
      <c r="AI81" s="108"/>
      <c r="AJ81" s="108"/>
    </row>
    <row r="82" spans="1:41" ht="2.25" customHeight="1" x14ac:dyDescent="0.25">
      <c r="A82" s="2"/>
      <c r="B82" s="2"/>
      <c r="C82" s="2"/>
      <c r="D82" s="1"/>
      <c r="H82" s="10"/>
      <c r="I82" s="10"/>
      <c r="J82" s="10"/>
      <c r="K82" s="64"/>
      <c r="L82" s="62"/>
      <c r="M82" s="63"/>
      <c r="N82" s="63"/>
      <c r="O82" s="8"/>
      <c r="P82" s="2"/>
      <c r="Q82" s="2"/>
      <c r="R82" s="1"/>
      <c r="V82" s="10"/>
      <c r="W82" s="10"/>
      <c r="X82" s="10"/>
    </row>
    <row r="83" spans="1:41" ht="16.5" thickBot="1" x14ac:dyDescent="0.3">
      <c r="A83" s="14"/>
      <c r="B83" s="14"/>
      <c r="C83" s="14"/>
      <c r="D83" s="15"/>
      <c r="E83" s="3"/>
      <c r="F83" s="70"/>
      <c r="G83" s="24"/>
      <c r="H83" s="111"/>
      <c r="I83" s="111"/>
      <c r="J83" s="111"/>
      <c r="K83" s="65"/>
      <c r="L83" s="66"/>
      <c r="M83" s="67"/>
      <c r="N83" s="67"/>
      <c r="O83" s="3"/>
      <c r="P83" s="14"/>
      <c r="Q83" s="14"/>
      <c r="R83" s="22"/>
      <c r="S83" s="3"/>
      <c r="T83" s="22"/>
      <c r="U83" s="24"/>
      <c r="V83" s="22"/>
      <c r="W83" s="71">
        <f>R74*V77</f>
        <v>0</v>
      </c>
      <c r="X83" s="112" t="str">
        <f>IF(J77=TRUE,"+ Una Tantum personalizzaz. Aggiuntiva €:","")</f>
        <v/>
      </c>
      <c r="Y83" s="112"/>
      <c r="Z83" s="112"/>
      <c r="AA83" s="112"/>
      <c r="AB83" s="112"/>
      <c r="AC83" s="88" t="str">
        <f>IF(J77=TRUE,35,"")</f>
        <v/>
      </c>
      <c r="AD83" s="113" t="str">
        <f>IF(J77=TRUE,"+ Stampa €:","")</f>
        <v/>
      </c>
      <c r="AE83" s="113"/>
      <c r="AF83" s="83" t="str">
        <f>IF(J77=TRUE,H77*0.85,"")</f>
        <v/>
      </c>
      <c r="AG83" s="114" t="str">
        <f>IF(W77=TRUE,"+ Una Tantum personalizzaz. Aggiuntiva €:","")</f>
        <v/>
      </c>
      <c r="AH83" s="114"/>
      <c r="AI83" s="114"/>
      <c r="AJ83" s="114"/>
      <c r="AK83" s="114"/>
      <c r="AL83" s="88" t="str">
        <f>IF(W77=TRUE,35,"")</f>
        <v/>
      </c>
      <c r="AM83" s="113" t="str">
        <f>IF(W77=TRUE,"+ Stampa €:","")</f>
        <v/>
      </c>
      <c r="AN83" s="113"/>
      <c r="AO83" s="83" t="str">
        <f>IF(W77=TRUE,V77*0.6,"")</f>
        <v/>
      </c>
    </row>
    <row r="84" spans="1:41" ht="19.5" customHeight="1" x14ac:dyDescent="0.25">
      <c r="A84" s="9" t="s">
        <v>58</v>
      </c>
      <c r="B84" s="9"/>
      <c r="C84" s="9"/>
      <c r="D84" s="84"/>
      <c r="E84" s="121">
        <v>5</v>
      </c>
      <c r="F84" s="121"/>
      <c r="G84" s="60"/>
      <c r="H84" s="57"/>
      <c r="I84" s="58"/>
      <c r="J84" s="72" t="s">
        <v>31</v>
      </c>
      <c r="K84" s="59"/>
      <c r="L84" s="9" t="s">
        <v>59</v>
      </c>
      <c r="M84" s="9"/>
      <c r="N84" s="9"/>
      <c r="O84" s="1"/>
      <c r="Q84" s="60"/>
      <c r="R84" s="121">
        <v>1</v>
      </c>
      <c r="S84" s="121"/>
      <c r="T84" s="121"/>
      <c r="U84" s="121"/>
      <c r="V84" s="57"/>
      <c r="W84" s="72" t="s">
        <v>31</v>
      </c>
      <c r="X84" s="108" t="str">
        <f>IF(AND(J87=TRUE,(H87+H89)&lt;100),"Per la personalizzazione aggiuntiva selezionare almeno 100 pezzi","")</f>
        <v/>
      </c>
      <c r="Y84" s="108"/>
      <c r="Z84" s="108"/>
      <c r="AA84" s="108"/>
      <c r="AG84" s="108" t="str">
        <f>IF(AND(W87=TRUE,(V87+V89)&lt;100),"Per la personalizzazione aggiuntiva selezionare almeno 100 pezzi","")</f>
        <v/>
      </c>
      <c r="AH84" s="108"/>
      <c r="AI84" s="108"/>
      <c r="AJ84" s="108"/>
    </row>
    <row r="85" spans="1:41" ht="15.75" customHeight="1" x14ac:dyDescent="0.25">
      <c r="A85" s="2"/>
      <c r="B85" s="2"/>
      <c r="C85" s="2"/>
      <c r="E85" s="119"/>
      <c r="F85" s="119"/>
      <c r="G85" s="119"/>
      <c r="H85" s="4"/>
      <c r="I85" s="4"/>
      <c r="J85" s="4"/>
      <c r="K85" s="61"/>
      <c r="L85" s="68"/>
      <c r="M85" s="4"/>
      <c r="N85" s="4"/>
      <c r="O85" s="4"/>
      <c r="P85" s="2"/>
      <c r="Q85" s="2"/>
      <c r="R85" s="73"/>
      <c r="S85" s="73"/>
      <c r="T85" s="73"/>
      <c r="U85" s="73"/>
      <c r="V85" s="4"/>
      <c r="W85" s="4"/>
      <c r="X85" s="108"/>
      <c r="Y85" s="108"/>
      <c r="Z85" s="108"/>
      <c r="AA85" s="108"/>
      <c r="AG85" s="108"/>
      <c r="AH85" s="108"/>
      <c r="AI85" s="108"/>
      <c r="AJ85" s="108"/>
    </row>
    <row r="86" spans="1:41" ht="3" customHeight="1" x14ac:dyDescent="0.25">
      <c r="A86" s="2"/>
      <c r="B86" s="2"/>
      <c r="C86" s="2"/>
      <c r="D86" s="1"/>
      <c r="F86" s="73"/>
      <c r="G86" s="73"/>
      <c r="H86" s="4"/>
      <c r="I86" s="4"/>
      <c r="J86" s="4"/>
      <c r="K86" s="61"/>
      <c r="L86" s="68"/>
      <c r="M86" s="4"/>
      <c r="N86" s="4"/>
      <c r="O86" s="4"/>
      <c r="P86" s="2"/>
      <c r="Q86" s="2"/>
      <c r="R86" s="73"/>
      <c r="S86" s="73"/>
      <c r="T86" s="73"/>
      <c r="U86" s="73"/>
      <c r="V86" s="4"/>
      <c r="W86" s="4"/>
      <c r="X86" s="108"/>
      <c r="Y86" s="108"/>
      <c r="Z86" s="108"/>
      <c r="AA86" s="108"/>
      <c r="AG86" s="108"/>
      <c r="AH86" s="108"/>
      <c r="AI86" s="108"/>
      <c r="AJ86" s="108"/>
    </row>
    <row r="87" spans="1:41" ht="15.75" x14ac:dyDescent="0.25">
      <c r="A87" s="2"/>
      <c r="B87" s="2"/>
      <c r="C87" s="2"/>
      <c r="D87" s="1"/>
      <c r="F87" s="5" t="s">
        <v>14</v>
      </c>
      <c r="G87" s="5"/>
      <c r="H87" s="13"/>
      <c r="I87" s="38"/>
      <c r="J87" s="106" t="b">
        <v>0</v>
      </c>
      <c r="K87" s="42"/>
      <c r="L87" s="39"/>
      <c r="M87" s="40"/>
      <c r="N87" s="40"/>
      <c r="O87" s="38"/>
      <c r="P87" s="2"/>
      <c r="Q87" s="2"/>
      <c r="R87" s="90"/>
      <c r="S87" s="90"/>
      <c r="T87" s="45" t="s">
        <v>20</v>
      </c>
      <c r="U87" s="5"/>
      <c r="V87" s="13"/>
      <c r="W87" s="106" t="b">
        <v>0</v>
      </c>
      <c r="X87" s="108"/>
      <c r="Y87" s="108"/>
      <c r="Z87" s="108"/>
      <c r="AA87" s="108"/>
      <c r="AG87" s="108"/>
      <c r="AH87" s="108"/>
      <c r="AI87" s="108"/>
      <c r="AJ87" s="108"/>
    </row>
    <row r="88" spans="1:41" ht="5.25" customHeight="1" x14ac:dyDescent="0.25">
      <c r="A88" s="2"/>
      <c r="B88" s="2"/>
      <c r="C88" s="2"/>
      <c r="D88" s="1"/>
      <c r="H88" s="38"/>
      <c r="I88" s="38"/>
      <c r="J88" s="140"/>
      <c r="K88" s="42"/>
      <c r="L88" s="41"/>
      <c r="M88" s="38"/>
      <c r="N88" s="38"/>
      <c r="O88" s="38"/>
      <c r="P88" s="2"/>
      <c r="Q88" s="2"/>
      <c r="V88" s="38"/>
      <c r="W88" s="140"/>
      <c r="X88" s="108"/>
      <c r="Y88" s="108"/>
      <c r="Z88" s="108"/>
      <c r="AA88" s="108"/>
      <c r="AG88" s="108"/>
      <c r="AH88" s="108"/>
      <c r="AI88" s="108"/>
      <c r="AJ88" s="108"/>
    </row>
    <row r="89" spans="1:41" ht="15.75" x14ac:dyDescent="0.25">
      <c r="A89" s="2"/>
      <c r="B89" s="2"/>
      <c r="C89" s="2"/>
      <c r="D89" s="1"/>
      <c r="F89" s="5" t="s">
        <v>20</v>
      </c>
      <c r="G89" s="5"/>
      <c r="H89" s="13"/>
      <c r="I89" s="38"/>
      <c r="J89" s="140"/>
      <c r="K89" s="42"/>
      <c r="L89" s="39"/>
      <c r="M89" s="40"/>
      <c r="N89" s="40"/>
      <c r="O89" s="38"/>
      <c r="P89" s="2"/>
      <c r="Q89" s="2"/>
      <c r="R89" s="90"/>
      <c r="S89" s="90"/>
      <c r="T89" s="45" t="s">
        <v>14</v>
      </c>
      <c r="U89" s="5"/>
      <c r="V89" s="13"/>
      <c r="W89" s="140"/>
      <c r="X89" s="108"/>
      <c r="Y89" s="108"/>
      <c r="Z89" s="108"/>
      <c r="AA89" s="108"/>
      <c r="AG89" s="108"/>
      <c r="AH89" s="108"/>
      <c r="AI89" s="108"/>
      <c r="AJ89" s="108"/>
    </row>
    <row r="90" spans="1:41" ht="5.25" customHeight="1" x14ac:dyDescent="0.25">
      <c r="A90" s="2"/>
      <c r="B90" s="2"/>
      <c r="C90" s="2"/>
      <c r="D90" s="1"/>
      <c r="H90" s="38"/>
      <c r="I90" s="38"/>
      <c r="J90" s="38"/>
      <c r="K90" s="42"/>
      <c r="L90" s="41"/>
      <c r="M90" s="38"/>
      <c r="N90" s="38"/>
      <c r="O90" s="38"/>
      <c r="P90" s="2"/>
      <c r="Q90" s="2"/>
      <c r="R90" s="1"/>
      <c r="V90" s="38"/>
      <c r="W90" s="38"/>
      <c r="X90" s="108"/>
      <c r="Y90" s="108"/>
      <c r="Z90" s="108"/>
      <c r="AA90" s="108"/>
      <c r="AG90" s="108"/>
      <c r="AH90" s="108"/>
      <c r="AI90" s="108"/>
      <c r="AJ90" s="108"/>
    </row>
    <row r="91" spans="1:41" ht="15.75" x14ac:dyDescent="0.25">
      <c r="A91" s="2"/>
      <c r="B91" s="2"/>
      <c r="C91" s="2"/>
      <c r="D91" s="1"/>
      <c r="G91" s="44"/>
      <c r="H91" s="120" t="s">
        <v>16</v>
      </c>
      <c r="I91" s="120"/>
      <c r="J91" s="120"/>
      <c r="K91" s="42"/>
      <c r="L91" s="62"/>
      <c r="M91" s="63"/>
      <c r="N91" s="63"/>
      <c r="O91" s="38"/>
      <c r="P91" s="2"/>
      <c r="Q91" s="69"/>
      <c r="R91" s="69"/>
      <c r="S91" s="21"/>
      <c r="U91" s="4"/>
      <c r="V91" s="44"/>
      <c r="W91" s="44" t="s">
        <v>16</v>
      </c>
      <c r="X91" s="108"/>
      <c r="Y91" s="108"/>
      <c r="Z91" s="108"/>
      <c r="AA91" s="108"/>
      <c r="AG91" s="108"/>
      <c r="AH91" s="108"/>
      <c r="AI91" s="108"/>
      <c r="AJ91" s="108"/>
    </row>
    <row r="92" spans="1:41" ht="2.25" customHeight="1" x14ac:dyDescent="0.25">
      <c r="A92" s="2"/>
      <c r="B92" s="2"/>
      <c r="C92" s="2"/>
      <c r="D92" s="1"/>
      <c r="H92" s="10"/>
      <c r="I92" s="10"/>
      <c r="J92" s="10"/>
      <c r="K92" s="64"/>
      <c r="L92" s="62"/>
      <c r="M92" s="63"/>
      <c r="N92" s="63"/>
      <c r="O92" s="8"/>
      <c r="P92" s="2"/>
      <c r="Q92" s="2"/>
      <c r="R92" s="1"/>
      <c r="V92" s="10"/>
      <c r="W92" s="10"/>
      <c r="X92" s="10"/>
    </row>
    <row r="93" spans="1:41" ht="15.95" customHeight="1" thickBot="1" x14ac:dyDescent="0.3">
      <c r="A93" s="14"/>
      <c r="B93" s="14"/>
      <c r="C93" s="14"/>
      <c r="D93" s="15"/>
      <c r="E93" s="3"/>
      <c r="F93" s="70"/>
      <c r="G93" s="24"/>
      <c r="H93" s="111">
        <f>(H87+H89)*E84</f>
        <v>0</v>
      </c>
      <c r="I93" s="111"/>
      <c r="J93" s="111"/>
      <c r="K93" s="65"/>
      <c r="L93" s="66"/>
      <c r="M93" s="67"/>
      <c r="N93" s="67"/>
      <c r="O93" s="3"/>
      <c r="P93" s="14"/>
      <c r="Q93" s="14"/>
      <c r="R93" s="22"/>
      <c r="S93" s="3"/>
      <c r="T93" s="22"/>
      <c r="U93" s="24"/>
      <c r="V93" s="22"/>
      <c r="W93" s="71">
        <f>R84*(V87+V89)</f>
        <v>0</v>
      </c>
      <c r="X93" s="112" t="str">
        <f>IF(J87=TRUE,"+ Una Tantum personalizzaz. Aggiuntiva €:","")</f>
        <v/>
      </c>
      <c r="Y93" s="112"/>
      <c r="Z93" s="112"/>
      <c r="AA93" s="112"/>
      <c r="AB93" s="112"/>
      <c r="AC93" s="88" t="str">
        <f>IF(J87=TRUE,35,"")</f>
        <v/>
      </c>
      <c r="AD93" s="113" t="str">
        <f>IF(J87=TRUE,"+ Stampa €:","")</f>
        <v/>
      </c>
      <c r="AE93" s="113"/>
      <c r="AF93" s="83" t="str">
        <f>IF(J87=TRUE,(H89+H87)*0.6,"")</f>
        <v/>
      </c>
      <c r="AG93" s="114" t="str">
        <f>IF(W87=TRUE,"+ Una Tantum personalizzaz. Aggiuntiva €:","")</f>
        <v/>
      </c>
      <c r="AH93" s="114"/>
      <c r="AI93" s="114"/>
      <c r="AJ93" s="114"/>
      <c r="AK93" s="114"/>
      <c r="AL93" s="88" t="str">
        <f>IF(W87=TRUE,35,"")</f>
        <v/>
      </c>
      <c r="AM93" s="113" t="str">
        <f>IF(W87=TRUE,"+ Stampa €:","")</f>
        <v/>
      </c>
      <c r="AN93" s="113"/>
      <c r="AO93" s="83" t="str">
        <f>IF(W87=TRUE,(V89+V87)*0.6,"")</f>
        <v/>
      </c>
    </row>
    <row r="94" spans="1:41" ht="19.5" customHeight="1" x14ac:dyDescent="0.25">
      <c r="A94" s="9" t="s">
        <v>60</v>
      </c>
      <c r="B94" s="9"/>
      <c r="C94" s="9"/>
      <c r="D94" s="84"/>
      <c r="E94" s="121">
        <v>20.5</v>
      </c>
      <c r="F94" s="121"/>
      <c r="G94" s="60"/>
      <c r="H94" s="57"/>
      <c r="I94" s="58"/>
      <c r="J94" s="72" t="s">
        <v>31</v>
      </c>
      <c r="K94" s="59"/>
      <c r="L94" s="9" t="s">
        <v>61</v>
      </c>
      <c r="M94" s="9"/>
      <c r="N94" s="9"/>
      <c r="O94" s="1"/>
      <c r="Q94" s="60"/>
      <c r="R94" s="121">
        <v>9</v>
      </c>
      <c r="S94" s="121"/>
      <c r="T94" s="121"/>
      <c r="U94" s="121"/>
      <c r="V94" s="57"/>
      <c r="W94" s="72" t="s">
        <v>31</v>
      </c>
      <c r="X94" s="108" t="str">
        <f>IF(AND(J97=TRUE,(H97+H99)&lt;24),"Per la personalizzazione aggiuntiva selezionare almeno 24 pezzi","")</f>
        <v/>
      </c>
      <c r="Y94" s="108"/>
      <c r="Z94" s="108"/>
      <c r="AA94" s="108"/>
      <c r="AG94" s="108" t="str">
        <f>IF(AND(W97=TRUE,(V97+V99+V101)&lt;50),"Per la personalizzazione aggiuntiva selezionare almeno 50 pezzi","")</f>
        <v/>
      </c>
      <c r="AH94" s="108"/>
      <c r="AI94" s="108"/>
      <c r="AJ94" s="108"/>
    </row>
    <row r="95" spans="1:41" ht="15.75" customHeight="1" x14ac:dyDescent="0.25">
      <c r="A95" s="2"/>
      <c r="B95" s="2"/>
      <c r="C95" s="2"/>
      <c r="E95" s="119"/>
      <c r="F95" s="119"/>
      <c r="G95" s="119"/>
      <c r="H95" s="4"/>
      <c r="I95" s="4"/>
      <c r="J95" s="4"/>
      <c r="K95" s="61"/>
      <c r="L95" s="68"/>
      <c r="M95" s="4"/>
      <c r="N95" s="4"/>
      <c r="O95" s="4"/>
      <c r="P95" s="2"/>
      <c r="Q95" s="2"/>
      <c r="R95" s="73"/>
      <c r="S95" s="73"/>
      <c r="T95" s="73"/>
      <c r="U95" s="73"/>
      <c r="V95" s="4"/>
      <c r="W95" s="4"/>
      <c r="X95" s="108"/>
      <c r="Y95" s="108"/>
      <c r="Z95" s="108"/>
      <c r="AA95" s="108"/>
      <c r="AG95" s="108"/>
      <c r="AH95" s="108"/>
      <c r="AI95" s="108"/>
      <c r="AJ95" s="108"/>
    </row>
    <row r="96" spans="1:41" ht="3" customHeight="1" x14ac:dyDescent="0.25">
      <c r="A96" s="2"/>
      <c r="B96" s="2"/>
      <c r="C96" s="2"/>
      <c r="D96" s="1"/>
      <c r="F96" s="73"/>
      <c r="G96" s="73"/>
      <c r="H96" s="4"/>
      <c r="I96" s="4"/>
      <c r="J96" s="4"/>
      <c r="K96" s="61"/>
      <c r="L96" s="68"/>
      <c r="M96" s="4"/>
      <c r="N96" s="4"/>
      <c r="O96" s="4"/>
      <c r="P96" s="2"/>
      <c r="Q96" s="2"/>
      <c r="R96" s="73"/>
      <c r="S96" s="73"/>
      <c r="T96" s="73"/>
      <c r="U96" s="73"/>
      <c r="V96" s="4"/>
      <c r="W96" s="4"/>
      <c r="X96" s="108"/>
      <c r="Y96" s="108"/>
      <c r="Z96" s="108"/>
      <c r="AA96" s="108"/>
      <c r="AG96" s="108"/>
      <c r="AH96" s="108"/>
      <c r="AI96" s="108"/>
      <c r="AJ96" s="108"/>
    </row>
    <row r="97" spans="1:41" ht="15.75" x14ac:dyDescent="0.25">
      <c r="A97" s="2"/>
      <c r="B97" s="2"/>
      <c r="C97" s="2"/>
      <c r="D97" s="1"/>
      <c r="F97" s="5" t="s">
        <v>20</v>
      </c>
      <c r="G97" s="5"/>
      <c r="H97" s="13"/>
      <c r="I97" s="38"/>
      <c r="J97" s="106" t="b">
        <v>0</v>
      </c>
      <c r="K97" s="42"/>
      <c r="L97" s="39"/>
      <c r="M97" s="40"/>
      <c r="N97" s="40"/>
      <c r="O97" s="38"/>
      <c r="P97" s="2"/>
      <c r="Q97" s="2"/>
      <c r="R97" s="90"/>
      <c r="S97" s="90"/>
      <c r="T97" s="45" t="s">
        <v>62</v>
      </c>
      <c r="U97" s="5"/>
      <c r="V97" s="13"/>
      <c r="W97" s="106" t="b">
        <v>0</v>
      </c>
      <c r="X97" s="108"/>
      <c r="Y97" s="108"/>
      <c r="Z97" s="108"/>
      <c r="AA97" s="108"/>
      <c r="AG97" s="108"/>
      <c r="AH97" s="108"/>
      <c r="AI97" s="108"/>
      <c r="AJ97" s="108"/>
    </row>
    <row r="98" spans="1:41" ht="5.25" customHeight="1" x14ac:dyDescent="0.25">
      <c r="A98" s="2"/>
      <c r="B98" s="2"/>
      <c r="C98" s="2"/>
      <c r="D98" s="1"/>
      <c r="H98" s="38"/>
      <c r="I98" s="38"/>
      <c r="J98" s="140"/>
      <c r="K98" s="42"/>
      <c r="L98" s="41"/>
      <c r="M98" s="38"/>
      <c r="N98" s="38"/>
      <c r="O98" s="38"/>
      <c r="P98" s="2"/>
      <c r="Q98" s="2"/>
      <c r="V98" s="38"/>
      <c r="W98" s="140"/>
      <c r="X98" s="108"/>
      <c r="Y98" s="108"/>
      <c r="Z98" s="108"/>
      <c r="AA98" s="108"/>
      <c r="AG98" s="108"/>
      <c r="AH98" s="108"/>
      <c r="AI98" s="108"/>
      <c r="AJ98" s="108"/>
    </row>
    <row r="99" spans="1:41" ht="15.75" x14ac:dyDescent="0.25">
      <c r="A99" s="2"/>
      <c r="B99" s="2"/>
      <c r="C99" s="2"/>
      <c r="D99" s="1"/>
      <c r="F99" s="5" t="s">
        <v>14</v>
      </c>
      <c r="G99" s="5"/>
      <c r="H99" s="13"/>
      <c r="I99" s="38"/>
      <c r="J99" s="140"/>
      <c r="K99" s="42"/>
      <c r="L99" s="39"/>
      <c r="M99" s="40"/>
      <c r="N99" s="40"/>
      <c r="O99" s="38"/>
      <c r="P99" s="2"/>
      <c r="Q99" s="2"/>
      <c r="R99" s="90"/>
      <c r="S99" s="90"/>
      <c r="T99" s="45" t="s">
        <v>19</v>
      </c>
      <c r="U99" s="5"/>
      <c r="V99" s="13"/>
      <c r="W99" s="140"/>
      <c r="X99" s="108"/>
      <c r="Y99" s="108"/>
      <c r="Z99" s="108"/>
      <c r="AA99" s="108"/>
      <c r="AG99" s="108"/>
      <c r="AH99" s="108"/>
      <c r="AI99" s="108"/>
      <c r="AJ99" s="108"/>
    </row>
    <row r="100" spans="1:41" ht="5.25" customHeight="1" x14ac:dyDescent="0.25">
      <c r="A100" s="2"/>
      <c r="B100" s="2"/>
      <c r="C100" s="2"/>
      <c r="D100" s="1"/>
      <c r="H100" s="38"/>
      <c r="I100" s="38"/>
      <c r="J100" s="38"/>
      <c r="K100" s="42"/>
      <c r="L100" s="41"/>
      <c r="M100" s="38"/>
      <c r="N100" s="38"/>
      <c r="O100" s="38"/>
      <c r="P100" s="2"/>
      <c r="Q100" s="2"/>
      <c r="R100" s="1"/>
      <c r="V100" s="38"/>
      <c r="W100" s="38"/>
      <c r="X100" s="108"/>
      <c r="Y100" s="108"/>
      <c r="Z100" s="108"/>
      <c r="AA100" s="108"/>
      <c r="AG100" s="108"/>
      <c r="AH100" s="108"/>
      <c r="AI100" s="108"/>
      <c r="AJ100" s="108"/>
    </row>
    <row r="101" spans="1:41" ht="15.75" x14ac:dyDescent="0.25">
      <c r="A101" s="2"/>
      <c r="B101" s="2"/>
      <c r="C101" s="2"/>
      <c r="D101" s="1"/>
      <c r="G101" s="44"/>
      <c r="H101" s="120" t="s">
        <v>16</v>
      </c>
      <c r="I101" s="120"/>
      <c r="J101" s="120"/>
      <c r="K101" s="42"/>
      <c r="L101" s="62"/>
      <c r="M101" s="63"/>
      <c r="N101" s="63"/>
      <c r="O101" s="38"/>
      <c r="P101" s="2"/>
      <c r="Q101" s="69"/>
      <c r="R101" s="90"/>
      <c r="S101" s="90"/>
      <c r="T101" s="45" t="s">
        <v>63</v>
      </c>
      <c r="U101" s="5"/>
      <c r="V101" s="13"/>
      <c r="W101" s="44" t="s">
        <v>16</v>
      </c>
      <c r="X101" s="108"/>
      <c r="Y101" s="108"/>
      <c r="Z101" s="108"/>
      <c r="AA101" s="108"/>
      <c r="AG101" s="108"/>
      <c r="AH101" s="108"/>
      <c r="AI101" s="108"/>
      <c r="AJ101" s="108"/>
    </row>
    <row r="102" spans="1:41" ht="2.25" customHeight="1" x14ac:dyDescent="0.25">
      <c r="A102" s="2"/>
      <c r="B102" s="2"/>
      <c r="C102" s="2"/>
      <c r="D102" s="1"/>
      <c r="H102" s="10"/>
      <c r="I102" s="10"/>
      <c r="J102" s="10"/>
      <c r="K102" s="64"/>
      <c r="L102" s="62"/>
      <c r="M102" s="63"/>
      <c r="N102" s="63"/>
      <c r="O102" s="8"/>
      <c r="P102" s="2"/>
      <c r="Q102" s="2"/>
      <c r="R102" s="1"/>
      <c r="V102" s="10"/>
      <c r="W102" s="10"/>
      <c r="X102" s="10"/>
    </row>
    <row r="103" spans="1:41" ht="16.5" thickBot="1" x14ac:dyDescent="0.3">
      <c r="A103" s="14"/>
      <c r="B103" s="14"/>
      <c r="C103" s="14"/>
      <c r="D103" s="15"/>
      <c r="E103" s="3"/>
      <c r="F103" s="70"/>
      <c r="G103" s="24"/>
      <c r="H103" s="111">
        <f>(H97+H99)*E94</f>
        <v>0</v>
      </c>
      <c r="I103" s="111"/>
      <c r="J103" s="111"/>
      <c r="K103" s="65"/>
      <c r="L103" s="66"/>
      <c r="M103" s="67"/>
      <c r="N103" s="67"/>
      <c r="O103" s="3"/>
      <c r="P103" s="14"/>
      <c r="Q103" s="14"/>
      <c r="R103" s="22"/>
      <c r="S103" s="3"/>
      <c r="T103" s="22"/>
      <c r="U103" s="24"/>
      <c r="V103" s="22"/>
      <c r="W103" s="71">
        <f>R94*(V97+V99+V101)</f>
        <v>0</v>
      </c>
      <c r="X103" s="112" t="str">
        <f>IF(J97=TRUE,"+ Una Tantum personalizzaz. Aggiuntiva €:","")</f>
        <v/>
      </c>
      <c r="Y103" s="112"/>
      <c r="Z103" s="112"/>
      <c r="AA103" s="112"/>
      <c r="AB103" s="112"/>
      <c r="AC103" s="88" t="str">
        <f>IF(J97=TRUE,35,"")</f>
        <v/>
      </c>
      <c r="AD103" s="113" t="str">
        <f>IF(J97=TRUE,"+ Stampa €:","")</f>
        <v/>
      </c>
      <c r="AE103" s="113"/>
      <c r="AF103" s="83" t="str">
        <f>IF(J97=TRUE,(H99+H97)*1.8,"")</f>
        <v/>
      </c>
      <c r="AG103" s="114" t="str">
        <f>IF(W97=TRUE,"+ Una Tantum personalizzaz. Aggiuntiva €:","")</f>
        <v/>
      </c>
      <c r="AH103" s="114"/>
      <c r="AI103" s="114"/>
      <c r="AJ103" s="114"/>
      <c r="AK103" s="114"/>
      <c r="AL103" s="88" t="str">
        <f>IF(W97=TRUE,35,"")</f>
        <v/>
      </c>
      <c r="AM103" s="113" t="str">
        <f>IF(W97=TRUE,"+ Stampa €:","")</f>
        <v/>
      </c>
      <c r="AN103" s="113"/>
      <c r="AO103" s="83" t="str">
        <f>IF(W97=TRUE,(V99+V97+V101)*1.2,"")</f>
        <v/>
      </c>
    </row>
    <row r="104" spans="1:41" ht="19.5" customHeight="1" x14ac:dyDescent="0.25">
      <c r="A104" s="9"/>
      <c r="B104" s="9"/>
      <c r="C104" s="9"/>
      <c r="D104" s="84"/>
      <c r="E104" s="121"/>
      <c r="F104" s="121"/>
      <c r="G104" s="60"/>
      <c r="H104" s="57"/>
      <c r="I104" s="58"/>
      <c r="J104" s="72"/>
      <c r="K104" s="59"/>
      <c r="L104" s="9" t="s">
        <v>64</v>
      </c>
      <c r="M104" s="9"/>
      <c r="N104" s="9"/>
      <c r="O104" s="1"/>
      <c r="Q104" s="60"/>
      <c r="R104" s="121">
        <v>17</v>
      </c>
      <c r="S104" s="121"/>
      <c r="T104" s="121"/>
      <c r="U104" s="121"/>
      <c r="V104" s="57"/>
      <c r="W104" s="72" t="s">
        <v>31</v>
      </c>
      <c r="X104" s="108"/>
      <c r="Y104" s="108"/>
      <c r="Z104" s="108"/>
      <c r="AA104" s="108"/>
      <c r="AG104" s="108" t="str">
        <f>IF(AND(W107=TRUE,(V107+V109+V111)&lt;50),"Per la personalizzazione aggiuntiva selezionare almeno 50 pezzi","")</f>
        <v/>
      </c>
      <c r="AH104" s="108"/>
      <c r="AI104" s="108"/>
      <c r="AJ104" s="108"/>
    </row>
    <row r="105" spans="1:41" ht="15.75" customHeight="1" x14ac:dyDescent="0.25">
      <c r="A105" s="2"/>
      <c r="B105" s="2"/>
      <c r="C105" s="2"/>
      <c r="E105" s="119"/>
      <c r="F105" s="119"/>
      <c r="G105" s="119"/>
      <c r="H105" s="4"/>
      <c r="I105" s="4"/>
      <c r="J105" s="4"/>
      <c r="K105" s="61"/>
      <c r="L105" s="68"/>
      <c r="M105" s="4"/>
      <c r="N105" s="4"/>
      <c r="O105" s="4"/>
      <c r="P105" s="2"/>
      <c r="Q105" s="2"/>
      <c r="R105" s="73"/>
      <c r="S105" s="73"/>
      <c r="T105" s="73"/>
      <c r="U105" s="73"/>
      <c r="V105" s="4"/>
      <c r="W105" s="4"/>
      <c r="X105" s="108"/>
      <c r="Y105" s="108"/>
      <c r="Z105" s="108"/>
      <c r="AA105" s="108"/>
      <c r="AG105" s="108"/>
      <c r="AH105" s="108"/>
      <c r="AI105" s="108"/>
      <c r="AJ105" s="108"/>
    </row>
    <row r="106" spans="1:41" ht="3" customHeight="1" x14ac:dyDescent="0.25">
      <c r="A106" s="2"/>
      <c r="B106" s="2"/>
      <c r="C106" s="2"/>
      <c r="D106" s="1"/>
      <c r="F106" s="73"/>
      <c r="G106" s="73"/>
      <c r="H106" s="4"/>
      <c r="I106" s="4"/>
      <c r="J106" s="4"/>
      <c r="K106" s="61"/>
      <c r="L106" s="68"/>
      <c r="M106" s="4"/>
      <c r="N106" s="4"/>
      <c r="O106" s="4"/>
      <c r="P106" s="2"/>
      <c r="Q106" s="2"/>
      <c r="R106" s="73"/>
      <c r="S106" s="73"/>
      <c r="T106" s="73"/>
      <c r="U106" s="73"/>
      <c r="V106" s="4"/>
      <c r="W106" s="4"/>
      <c r="X106" s="108"/>
      <c r="Y106" s="108"/>
      <c r="Z106" s="108"/>
      <c r="AA106" s="108"/>
      <c r="AG106" s="108"/>
      <c r="AH106" s="108"/>
      <c r="AI106" s="108"/>
      <c r="AJ106" s="108"/>
    </row>
    <row r="107" spans="1:41" ht="15.75" x14ac:dyDescent="0.25">
      <c r="A107" s="2"/>
      <c r="B107" s="2"/>
      <c r="C107" s="2"/>
      <c r="D107" s="1"/>
      <c r="H107" s="38"/>
      <c r="I107" s="38"/>
      <c r="J107" s="103"/>
      <c r="K107" s="42"/>
      <c r="L107" s="39"/>
      <c r="M107" s="40"/>
      <c r="N107" s="40"/>
      <c r="O107" s="38"/>
      <c r="P107" s="2"/>
      <c r="Q107" s="2"/>
      <c r="R107" s="90"/>
      <c r="S107" s="90"/>
      <c r="T107" s="45" t="s">
        <v>62</v>
      </c>
      <c r="U107" s="5"/>
      <c r="V107" s="13"/>
      <c r="W107" s="106" t="b">
        <v>0</v>
      </c>
      <c r="X107" s="108"/>
      <c r="Y107" s="108"/>
      <c r="Z107" s="108"/>
      <c r="AA107" s="108"/>
      <c r="AG107" s="108"/>
      <c r="AH107" s="108"/>
      <c r="AI107" s="108"/>
      <c r="AJ107" s="108"/>
    </row>
    <row r="108" spans="1:41" ht="5.25" customHeight="1" x14ac:dyDescent="0.25">
      <c r="A108" s="2"/>
      <c r="B108" s="2"/>
      <c r="C108" s="2"/>
      <c r="D108" s="1"/>
      <c r="H108" s="38"/>
      <c r="I108" s="38"/>
      <c r="J108" s="38"/>
      <c r="K108" s="42"/>
      <c r="L108" s="41"/>
      <c r="M108" s="38"/>
      <c r="N108" s="38"/>
      <c r="O108" s="38"/>
      <c r="P108" s="2"/>
      <c r="Q108" s="2"/>
      <c r="V108" s="38"/>
      <c r="W108" s="140"/>
      <c r="X108" s="108"/>
      <c r="Y108" s="108"/>
      <c r="Z108" s="108"/>
      <c r="AA108" s="108"/>
      <c r="AG108" s="108"/>
      <c r="AH108" s="108"/>
      <c r="AI108" s="108"/>
      <c r="AJ108" s="108"/>
    </row>
    <row r="109" spans="1:41" ht="15.75" x14ac:dyDescent="0.25">
      <c r="A109" s="2"/>
      <c r="B109" s="2"/>
      <c r="C109" s="2"/>
      <c r="D109" s="1"/>
      <c r="H109" s="38"/>
      <c r="I109" s="38"/>
      <c r="J109" s="38"/>
      <c r="K109" s="42"/>
      <c r="L109" s="39"/>
      <c r="M109" s="40"/>
      <c r="N109" s="40"/>
      <c r="O109" s="38"/>
      <c r="P109" s="2"/>
      <c r="Q109" s="2"/>
      <c r="R109" s="90"/>
      <c r="S109" s="90"/>
      <c r="T109" s="45" t="s">
        <v>19</v>
      </c>
      <c r="U109" s="5"/>
      <c r="V109" s="13"/>
      <c r="W109" s="140"/>
      <c r="X109" s="108"/>
      <c r="Y109" s="108"/>
      <c r="Z109" s="108"/>
      <c r="AA109" s="108"/>
      <c r="AG109" s="108"/>
      <c r="AH109" s="108"/>
      <c r="AI109" s="108"/>
      <c r="AJ109" s="108"/>
    </row>
    <row r="110" spans="1:41" ht="5.25" customHeight="1" x14ac:dyDescent="0.25">
      <c r="A110" s="2"/>
      <c r="B110" s="2"/>
      <c r="C110" s="2"/>
      <c r="D110" s="1"/>
      <c r="H110" s="38"/>
      <c r="I110" s="38"/>
      <c r="J110" s="38"/>
      <c r="K110" s="42"/>
      <c r="L110" s="41"/>
      <c r="M110" s="38"/>
      <c r="N110" s="38"/>
      <c r="O110" s="38"/>
      <c r="P110" s="2"/>
      <c r="Q110" s="2"/>
      <c r="R110" s="1"/>
      <c r="V110" s="38"/>
      <c r="W110" s="38"/>
      <c r="X110" s="108"/>
      <c r="Y110" s="108"/>
      <c r="Z110" s="108"/>
      <c r="AA110" s="108"/>
      <c r="AG110" s="108"/>
      <c r="AH110" s="108"/>
      <c r="AI110" s="108"/>
      <c r="AJ110" s="108"/>
    </row>
    <row r="111" spans="1:41" ht="15.75" x14ac:dyDescent="0.25">
      <c r="A111" s="2"/>
      <c r="B111" s="2"/>
      <c r="C111" s="2"/>
      <c r="D111" s="1"/>
      <c r="G111" s="44"/>
      <c r="H111" s="120"/>
      <c r="I111" s="120"/>
      <c r="J111" s="120"/>
      <c r="K111" s="42"/>
      <c r="L111" s="62"/>
      <c r="M111" s="63"/>
      <c r="N111" s="63"/>
      <c r="O111" s="38"/>
      <c r="P111" s="2"/>
      <c r="Q111" s="69"/>
      <c r="R111" s="90"/>
      <c r="S111" s="90"/>
      <c r="T111" s="45" t="s">
        <v>63</v>
      </c>
      <c r="U111" s="5"/>
      <c r="V111" s="13"/>
      <c r="W111" s="44" t="s">
        <v>16</v>
      </c>
      <c r="X111" s="108"/>
      <c r="Y111" s="108"/>
      <c r="Z111" s="108"/>
      <c r="AA111" s="108"/>
      <c r="AG111" s="108"/>
      <c r="AH111" s="108"/>
      <c r="AI111" s="108"/>
      <c r="AJ111" s="108"/>
    </row>
    <row r="112" spans="1:41" ht="2.25" customHeight="1" x14ac:dyDescent="0.25">
      <c r="A112" s="2"/>
      <c r="B112" s="2"/>
      <c r="C112" s="2"/>
      <c r="D112" s="1"/>
      <c r="H112" s="10"/>
      <c r="I112" s="10"/>
      <c r="J112" s="10"/>
      <c r="K112" s="64"/>
      <c r="L112" s="62"/>
      <c r="M112" s="63"/>
      <c r="N112" s="63"/>
      <c r="O112" s="8"/>
      <c r="P112" s="2"/>
      <c r="Q112" s="2"/>
      <c r="R112" s="1"/>
      <c r="V112" s="10"/>
      <c r="W112" s="10"/>
      <c r="X112" s="10"/>
    </row>
    <row r="113" spans="1:42" ht="16.5" thickBot="1" x14ac:dyDescent="0.3">
      <c r="A113" s="14"/>
      <c r="B113" s="14"/>
      <c r="C113" s="14"/>
      <c r="D113" s="15"/>
      <c r="E113" s="3"/>
      <c r="F113" s="70"/>
      <c r="G113" s="24"/>
      <c r="H113" s="111"/>
      <c r="I113" s="111"/>
      <c r="J113" s="111"/>
      <c r="K113" s="65"/>
      <c r="L113" s="66"/>
      <c r="M113" s="67"/>
      <c r="N113" s="67"/>
      <c r="O113" s="3"/>
      <c r="P113" s="14"/>
      <c r="Q113" s="14"/>
      <c r="R113" s="22"/>
      <c r="S113" s="3"/>
      <c r="T113" s="22"/>
      <c r="U113" s="24"/>
      <c r="V113" s="22"/>
      <c r="W113" s="71">
        <f>R104*(V107+V109+V111)</f>
        <v>0</v>
      </c>
      <c r="X113" s="112"/>
      <c r="Y113" s="112"/>
      <c r="Z113" s="112"/>
      <c r="AA113" s="112"/>
      <c r="AB113" s="112"/>
      <c r="AC113" s="88"/>
      <c r="AD113" s="113"/>
      <c r="AE113" s="113"/>
      <c r="AF113" s="83"/>
      <c r="AG113" s="114" t="str">
        <f>IF(W107=TRUE,"+ Una Tantum personalizzaz. Aggiuntiva €:","")</f>
        <v/>
      </c>
      <c r="AH113" s="114"/>
      <c r="AI113" s="114"/>
      <c r="AJ113" s="114"/>
      <c r="AK113" s="114"/>
      <c r="AL113" s="88" t="str">
        <f>IF(W107=TRUE,35,"")</f>
        <v/>
      </c>
      <c r="AM113" s="113" t="str">
        <f>IF(W107=TRUE,"+ Stampa €:","")</f>
        <v/>
      </c>
      <c r="AN113" s="113"/>
      <c r="AO113" s="83" t="str">
        <f>IF(W107=TRUE,(V109+V107+V111)*1.2,"")</f>
        <v/>
      </c>
    </row>
    <row r="114" spans="1:42" ht="19.5" customHeight="1" x14ac:dyDescent="0.25">
      <c r="A114" s="9" t="s">
        <v>65</v>
      </c>
      <c r="B114" s="9"/>
      <c r="C114" s="9"/>
      <c r="D114" s="1"/>
      <c r="F114" s="80"/>
      <c r="G114" s="109">
        <v>32.4</v>
      </c>
      <c r="H114" s="109"/>
      <c r="R114" s="19"/>
      <c r="T114" s="19" t="s">
        <v>30</v>
      </c>
      <c r="V114" s="110" t="b">
        <v>0</v>
      </c>
      <c r="W114" s="110"/>
      <c r="X114" s="108" t="str">
        <f>IF(AND(V114=TRUE,(T117+T119+T121)&gt;0),"Per la personalizzazione aggiuntiva selezionare almeno 12 pezzi del colore","")</f>
        <v/>
      </c>
      <c r="Y114" s="108"/>
      <c r="Z114" s="108"/>
      <c r="AA114" s="108"/>
    </row>
    <row r="115" spans="1:42" ht="15.75" x14ac:dyDescent="0.25">
      <c r="A115" s="2"/>
      <c r="B115" s="2"/>
      <c r="C115" s="2"/>
      <c r="D115" s="1"/>
      <c r="G115" s="28"/>
      <c r="H115" s="4" t="s">
        <v>1</v>
      </c>
      <c r="I115" s="4"/>
      <c r="J115" s="4" t="s">
        <v>2</v>
      </c>
      <c r="K115" s="4"/>
      <c r="L115" s="4" t="s">
        <v>3</v>
      </c>
      <c r="M115" s="4"/>
      <c r="N115" s="4" t="s">
        <v>4</v>
      </c>
      <c r="O115" s="4"/>
      <c r="P115" s="4" t="s">
        <v>5</v>
      </c>
      <c r="Q115" s="4"/>
      <c r="R115" s="4" t="s">
        <v>6</v>
      </c>
      <c r="S115" s="4"/>
      <c r="T115" s="4"/>
      <c r="U115" s="4"/>
      <c r="V115" s="44" t="s">
        <v>15</v>
      </c>
      <c r="W115" s="44" t="s">
        <v>16</v>
      </c>
      <c r="X115" s="108"/>
      <c r="Y115" s="108"/>
      <c r="Z115" s="108"/>
      <c r="AA115" s="108"/>
    </row>
    <row r="116" spans="1:42" ht="3" customHeight="1" x14ac:dyDescent="0.25">
      <c r="A116" s="2"/>
      <c r="B116" s="2"/>
      <c r="C116" s="2"/>
      <c r="D116" s="1"/>
      <c r="G116" s="2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108"/>
      <c r="Y116" s="108"/>
      <c r="Z116" s="108"/>
      <c r="AA116" s="108"/>
    </row>
    <row r="117" spans="1:42" ht="15.75" x14ac:dyDescent="0.25">
      <c r="A117" s="2"/>
      <c r="B117" s="2"/>
      <c r="C117" s="2"/>
      <c r="D117" s="1"/>
      <c r="F117" s="5"/>
      <c r="G117" s="107">
        <v>1</v>
      </c>
      <c r="H117" s="13"/>
      <c r="I117" s="11"/>
      <c r="J117" s="13"/>
      <c r="K117" s="11"/>
      <c r="L117" s="13"/>
      <c r="M117" s="11"/>
      <c r="N117" s="13"/>
      <c r="O117" s="11"/>
      <c r="P117" s="13"/>
      <c r="Q117" s="11"/>
      <c r="R117" s="13"/>
      <c r="S117" s="6"/>
      <c r="T117" s="104">
        <f>IF(AND(V114=TRUE,V117&gt;0,V117&lt;12),1,0)</f>
        <v>0</v>
      </c>
      <c r="U117" s="101"/>
      <c r="V117" s="16">
        <f>SUM(H117+J117+L117+N117+P117+R117)</f>
        <v>0</v>
      </c>
      <c r="W117" s="18">
        <f>V117*G114</f>
        <v>0</v>
      </c>
      <c r="X117" s="108"/>
      <c r="Y117" s="108"/>
      <c r="Z117" s="108"/>
      <c r="AA117" s="108"/>
      <c r="AC117" s="20" t="str">
        <f>IF(AND(V117&gt;0,G117=1),"Selezionare il colore","")</f>
        <v/>
      </c>
      <c r="AG117" s="97"/>
    </row>
    <row r="118" spans="1:42" ht="5.25" customHeight="1" x14ac:dyDescent="0.25">
      <c r="A118" s="2"/>
      <c r="B118" s="2"/>
      <c r="C118" s="2"/>
      <c r="D118" s="1"/>
      <c r="F118" s="7"/>
      <c r="G118" s="94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8"/>
      <c r="T118" s="105"/>
      <c r="U118" s="102"/>
      <c r="W118" s="77"/>
      <c r="X118" s="108"/>
      <c r="Y118" s="108"/>
      <c r="Z118" s="108"/>
      <c r="AA118" s="108"/>
    </row>
    <row r="119" spans="1:42" ht="15.75" x14ac:dyDescent="0.25">
      <c r="A119" s="2"/>
      <c r="B119" s="2"/>
      <c r="C119" s="2"/>
      <c r="D119" s="1"/>
      <c r="F119" s="5"/>
      <c r="G119" s="107">
        <v>1</v>
      </c>
      <c r="H119" s="13"/>
      <c r="I119" s="11"/>
      <c r="J119" s="13"/>
      <c r="K119" s="11"/>
      <c r="L119" s="13"/>
      <c r="M119" s="11"/>
      <c r="N119" s="13"/>
      <c r="O119" s="11"/>
      <c r="P119" s="13"/>
      <c r="Q119" s="11"/>
      <c r="R119" s="13"/>
      <c r="S119" s="6"/>
      <c r="T119" s="104">
        <f>IF(AND(V114=TRUE,V119&gt;0,V119&lt;12),1,0)</f>
        <v>0</v>
      </c>
      <c r="U119" s="101"/>
      <c r="V119" s="16">
        <f>SUM(H119+J119+L119+N119+P119+R119)</f>
        <v>0</v>
      </c>
      <c r="W119" s="18">
        <f>V119*G114</f>
        <v>0</v>
      </c>
      <c r="X119" s="108"/>
      <c r="Y119" s="108"/>
      <c r="Z119" s="108"/>
      <c r="AA119" s="108"/>
      <c r="AC119" s="20" t="str">
        <f>IF(AND(V119&gt;0,G119=1),"Selezionare il colore","")</f>
        <v/>
      </c>
      <c r="AH119" s="97"/>
    </row>
    <row r="120" spans="1:42" ht="5.25" customHeight="1" x14ac:dyDescent="0.25">
      <c r="A120" s="2"/>
      <c r="B120" s="2"/>
      <c r="C120" s="2"/>
      <c r="D120" s="1"/>
      <c r="F120" s="7"/>
      <c r="G120" s="94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8"/>
      <c r="T120" s="105"/>
      <c r="U120" s="102"/>
      <c r="W120" s="78"/>
      <c r="X120" s="108"/>
      <c r="Y120" s="108"/>
      <c r="Z120" s="108"/>
      <c r="AA120" s="108"/>
    </row>
    <row r="121" spans="1:42" ht="15.75" x14ac:dyDescent="0.25">
      <c r="A121" s="2"/>
      <c r="B121" s="2"/>
      <c r="C121" s="2"/>
      <c r="D121" s="1"/>
      <c r="F121" s="5"/>
      <c r="G121" s="107">
        <v>1</v>
      </c>
      <c r="H121" s="13"/>
      <c r="I121" s="11"/>
      <c r="J121" s="13"/>
      <c r="K121" s="11"/>
      <c r="L121" s="13"/>
      <c r="M121" s="11"/>
      <c r="N121" s="13"/>
      <c r="O121" s="11"/>
      <c r="P121" s="13"/>
      <c r="Q121" s="11"/>
      <c r="R121" s="13"/>
      <c r="S121" s="6"/>
      <c r="T121" s="104">
        <f>IF(AND(V114=TRUE,V121&gt;0,V121&lt;12),1,0)</f>
        <v>0</v>
      </c>
      <c r="U121" s="101"/>
      <c r="V121" s="16">
        <f>SUM(H121+J121+L121+N121+P121+R121)</f>
        <v>0</v>
      </c>
      <c r="W121" s="18">
        <f>V121*G114</f>
        <v>0</v>
      </c>
      <c r="X121" s="108"/>
      <c r="Y121" s="108"/>
      <c r="Z121" s="108"/>
      <c r="AA121" s="108"/>
      <c r="AC121" s="20" t="str">
        <f>IF(AND(V121&gt;0,G121=1),"Selezionare il colore","")</f>
        <v/>
      </c>
    </row>
    <row r="122" spans="1:42" ht="2.25" customHeight="1" x14ac:dyDescent="0.25">
      <c r="A122" s="2"/>
      <c r="B122" s="2"/>
      <c r="C122" s="2"/>
      <c r="D122" s="1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8"/>
      <c r="T122" s="10"/>
      <c r="U122" s="8"/>
      <c r="W122" s="78"/>
    </row>
    <row r="123" spans="1:42" ht="16.5" thickBot="1" x14ac:dyDescent="0.3">
      <c r="A123" s="14"/>
      <c r="B123" s="14"/>
      <c r="C123" s="14"/>
      <c r="D123" s="15"/>
      <c r="E123" s="3"/>
      <c r="F123" s="23"/>
      <c r="G123" s="3"/>
      <c r="H123" s="3"/>
      <c r="I123" s="3"/>
      <c r="J123" s="3"/>
      <c r="K123" s="3"/>
      <c r="L123" s="43"/>
      <c r="M123" s="3"/>
      <c r="N123" s="24"/>
      <c r="O123" s="3"/>
      <c r="P123" s="3"/>
      <c r="Q123" s="3"/>
      <c r="R123" s="22"/>
      <c r="S123" s="22"/>
      <c r="T123" s="22" t="s">
        <v>17</v>
      </c>
      <c r="U123" s="22"/>
      <c r="V123" s="17">
        <f>SUM(V117+V119+V121)</f>
        <v>0</v>
      </c>
      <c r="W123" s="79">
        <f>SUM(W121+W119+W117)</f>
        <v>0</v>
      </c>
      <c r="X123" s="112" t="str">
        <f>IF(V114=TRUE,"+ Una Tantum personalizzaz. Aggiuntiva €:","")</f>
        <v/>
      </c>
      <c r="Y123" s="112"/>
      <c r="Z123" s="112"/>
      <c r="AA123" s="112"/>
      <c r="AB123" s="112"/>
      <c r="AC123" s="88" t="str">
        <f>IF(V114=TRUE,35,"")</f>
        <v/>
      </c>
      <c r="AD123" s="113" t="str">
        <f>IF(V114=TRUE,"+ Stampa €:","")</f>
        <v/>
      </c>
      <c r="AE123" s="113"/>
      <c r="AF123" s="83" t="str">
        <f>IF(V114=TRUE,V123*2.2,"")</f>
        <v/>
      </c>
      <c r="AP123" s="87"/>
    </row>
    <row r="124" spans="1:42" ht="19.5" customHeight="1" x14ac:dyDescent="0.25">
      <c r="A124" s="9" t="s">
        <v>90</v>
      </c>
      <c r="B124" s="9"/>
      <c r="C124" s="9"/>
      <c r="D124" s="1"/>
      <c r="F124" s="80"/>
      <c r="G124" s="109">
        <v>36.799999999999997</v>
      </c>
      <c r="H124" s="109"/>
      <c r="R124" s="19"/>
      <c r="T124" s="19" t="s">
        <v>30</v>
      </c>
      <c r="V124" s="110" t="b">
        <v>0</v>
      </c>
      <c r="W124" s="110"/>
      <c r="X124" s="108" t="str">
        <f>IF(AND(V124=TRUE,(T127+T129+T131)&gt;0),"Per la personalizzazione aggiuntiva selezionare almeno 12 pezzi del colore","")</f>
        <v/>
      </c>
      <c r="Y124" s="108"/>
      <c r="Z124" s="108"/>
      <c r="AA124" s="108"/>
    </row>
    <row r="125" spans="1:42" ht="15.75" x14ac:dyDescent="0.25">
      <c r="A125" s="2"/>
      <c r="B125" s="2"/>
      <c r="C125" s="2"/>
      <c r="D125" s="1"/>
      <c r="G125" s="28"/>
      <c r="H125" s="4" t="s">
        <v>1</v>
      </c>
      <c r="I125" s="4"/>
      <c r="J125" s="4" t="s">
        <v>2</v>
      </c>
      <c r="K125" s="4"/>
      <c r="L125" s="4" t="s">
        <v>3</v>
      </c>
      <c r="M125" s="4"/>
      <c r="N125" s="4" t="s">
        <v>4</v>
      </c>
      <c r="O125" s="4"/>
      <c r="P125" s="4" t="s">
        <v>5</v>
      </c>
      <c r="Q125" s="4"/>
      <c r="R125" s="4" t="s">
        <v>6</v>
      </c>
      <c r="S125" s="4"/>
      <c r="T125" s="4"/>
      <c r="U125" s="4"/>
      <c r="V125" s="44" t="s">
        <v>15</v>
      </c>
      <c r="W125" s="44" t="s">
        <v>16</v>
      </c>
      <c r="X125" s="108"/>
      <c r="Y125" s="108"/>
      <c r="Z125" s="108"/>
      <c r="AA125" s="108"/>
    </row>
    <row r="126" spans="1:42" ht="3" customHeight="1" x14ac:dyDescent="0.25">
      <c r="A126" s="2"/>
      <c r="B126" s="2"/>
      <c r="C126" s="2"/>
      <c r="D126" s="1"/>
      <c r="G126" s="2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108"/>
      <c r="Y126" s="108"/>
      <c r="Z126" s="108"/>
      <c r="AA126" s="108"/>
    </row>
    <row r="127" spans="1:42" ht="15.75" x14ac:dyDescent="0.25">
      <c r="A127" s="2"/>
      <c r="B127" s="2"/>
      <c r="C127" s="2"/>
      <c r="D127" s="1"/>
      <c r="F127" s="5"/>
      <c r="G127" s="107">
        <v>1</v>
      </c>
      <c r="H127" s="13"/>
      <c r="I127" s="11"/>
      <c r="J127" s="13"/>
      <c r="K127" s="11"/>
      <c r="L127" s="13"/>
      <c r="M127" s="11"/>
      <c r="N127" s="13"/>
      <c r="O127" s="11"/>
      <c r="P127" s="13"/>
      <c r="Q127" s="11"/>
      <c r="R127" s="13"/>
      <c r="S127" s="6"/>
      <c r="T127" s="104">
        <f>IF(AND(V124=TRUE,V127&gt;0,V127&lt;12),1,0)</f>
        <v>0</v>
      </c>
      <c r="U127" s="101"/>
      <c r="V127" s="16">
        <f>SUM(H127+J127+L127+N127+P127+R127)</f>
        <v>0</v>
      </c>
      <c r="W127" s="18">
        <f>V127*G124</f>
        <v>0</v>
      </c>
      <c r="X127" s="108"/>
      <c r="Y127" s="108"/>
      <c r="Z127" s="108"/>
      <c r="AA127" s="108"/>
      <c r="AC127" s="20" t="str">
        <f>IF(AND(V127&gt;0,G127=1),"Selezionare il colore","")</f>
        <v/>
      </c>
    </row>
    <row r="128" spans="1:42" ht="5.25" customHeight="1" x14ac:dyDescent="0.25">
      <c r="A128" s="2"/>
      <c r="B128" s="2"/>
      <c r="C128" s="2"/>
      <c r="D128" s="1"/>
      <c r="F128" s="7"/>
      <c r="G128" s="94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8"/>
      <c r="T128" s="105"/>
      <c r="U128" s="102"/>
      <c r="W128" s="77"/>
      <c r="X128" s="108"/>
      <c r="Y128" s="108"/>
      <c r="Z128" s="108"/>
      <c r="AA128" s="108"/>
    </row>
    <row r="129" spans="1:42" ht="15.75" x14ac:dyDescent="0.25">
      <c r="A129" s="2"/>
      <c r="B129" s="2"/>
      <c r="C129" s="2"/>
      <c r="D129" s="1"/>
      <c r="F129" s="5"/>
      <c r="G129" s="107">
        <v>1</v>
      </c>
      <c r="H129" s="13"/>
      <c r="I129" s="11"/>
      <c r="J129" s="13"/>
      <c r="K129" s="11"/>
      <c r="L129" s="13"/>
      <c r="M129" s="11"/>
      <c r="N129" s="13"/>
      <c r="O129" s="11"/>
      <c r="P129" s="13"/>
      <c r="Q129" s="11"/>
      <c r="R129" s="13"/>
      <c r="S129" s="6"/>
      <c r="T129" s="104">
        <f>IF(AND(V124=TRUE,V129&gt;0,V129&lt;12),1,0)</f>
        <v>0</v>
      </c>
      <c r="U129" s="101"/>
      <c r="V129" s="16">
        <f>SUM(H129+J129+L129+N129+P129+R129)</f>
        <v>0</v>
      </c>
      <c r="W129" s="18">
        <f>V129*G124</f>
        <v>0</v>
      </c>
      <c r="X129" s="108"/>
      <c r="Y129" s="108"/>
      <c r="Z129" s="108"/>
      <c r="AA129" s="108"/>
      <c r="AC129" s="20" t="str">
        <f>IF(AND(V129&gt;0,G129=1),"Selezionare il colore","")</f>
        <v/>
      </c>
    </row>
    <row r="130" spans="1:42" ht="5.25" customHeight="1" x14ac:dyDescent="0.25">
      <c r="A130" s="2"/>
      <c r="B130" s="2"/>
      <c r="C130" s="2"/>
      <c r="D130" s="1"/>
      <c r="F130" s="7"/>
      <c r="G130" s="94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8"/>
      <c r="T130" s="105"/>
      <c r="U130" s="102"/>
      <c r="W130" s="78"/>
      <c r="X130" s="108"/>
      <c r="Y130" s="108"/>
      <c r="Z130" s="108"/>
      <c r="AA130" s="108"/>
    </row>
    <row r="131" spans="1:42" ht="15.75" x14ac:dyDescent="0.25">
      <c r="A131" s="2"/>
      <c r="B131" s="2"/>
      <c r="C131" s="2"/>
      <c r="D131" s="1"/>
      <c r="F131" s="5"/>
      <c r="G131" s="107">
        <v>1</v>
      </c>
      <c r="H131" s="13"/>
      <c r="I131" s="11"/>
      <c r="J131" s="13"/>
      <c r="K131" s="11"/>
      <c r="L131" s="13"/>
      <c r="M131" s="11"/>
      <c r="N131" s="13"/>
      <c r="O131" s="11"/>
      <c r="P131" s="13"/>
      <c r="Q131" s="11"/>
      <c r="R131" s="13"/>
      <c r="S131" s="6"/>
      <c r="T131" s="104">
        <f>IF(AND(V124=TRUE,V131&gt;0,V131&lt;12),1,0)</f>
        <v>0</v>
      </c>
      <c r="U131" s="101"/>
      <c r="V131" s="16">
        <f>SUM(H131+J131+L131+N131+P131+R131)</f>
        <v>0</v>
      </c>
      <c r="W131" s="18">
        <f>V131*G124</f>
        <v>0</v>
      </c>
      <c r="X131" s="108"/>
      <c r="Y131" s="108"/>
      <c r="Z131" s="108"/>
      <c r="AA131" s="108"/>
      <c r="AC131" s="20" t="str">
        <f>IF(AND(V131&gt;0,G131=1),"Selezionare il colore","")</f>
        <v/>
      </c>
    </row>
    <row r="132" spans="1:42" ht="2.25" customHeight="1" x14ac:dyDescent="0.25">
      <c r="A132" s="2"/>
      <c r="B132" s="2"/>
      <c r="C132" s="2"/>
      <c r="D132" s="1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8"/>
      <c r="T132" s="10"/>
      <c r="U132" s="8"/>
      <c r="W132" s="78"/>
    </row>
    <row r="133" spans="1:42" ht="16.5" customHeight="1" thickBot="1" x14ac:dyDescent="0.3">
      <c r="A133" s="14"/>
      <c r="B133" s="14"/>
      <c r="C133" s="14"/>
      <c r="D133" s="15"/>
      <c r="E133" s="3"/>
      <c r="F133" s="23"/>
      <c r="G133" s="3"/>
      <c r="H133" s="3"/>
      <c r="I133" s="3"/>
      <c r="J133" s="3"/>
      <c r="K133" s="3"/>
      <c r="L133" s="43"/>
      <c r="M133" s="3"/>
      <c r="N133" s="24"/>
      <c r="O133" s="3"/>
      <c r="P133" s="3"/>
      <c r="Q133" s="3"/>
      <c r="R133" s="22"/>
      <c r="S133" s="22"/>
      <c r="T133" s="22" t="s">
        <v>17</v>
      </c>
      <c r="U133" s="22"/>
      <c r="V133" s="17">
        <f>SUM(V127+V129+V131)</f>
        <v>0</v>
      </c>
      <c r="W133" s="79">
        <f>SUM(W131+W129+W127)</f>
        <v>0</v>
      </c>
      <c r="X133" s="112" t="str">
        <f>IF(V124=TRUE,"+ Una Tantum personalizzaz. Aggiuntiva €:","")</f>
        <v/>
      </c>
      <c r="Y133" s="112"/>
      <c r="Z133" s="112"/>
      <c r="AA133" s="112"/>
      <c r="AB133" s="112"/>
      <c r="AC133" s="88" t="str">
        <f>IF(V124=TRUE,35,"")</f>
        <v/>
      </c>
      <c r="AD133" s="113" t="str">
        <f>IF(V124=TRUE,"+ Stampa €:","")</f>
        <v/>
      </c>
      <c r="AE133" s="113"/>
      <c r="AF133" s="83" t="str">
        <f>IF(V124=TRUE,V133*2.2,"")</f>
        <v/>
      </c>
      <c r="AP133" s="87"/>
    </row>
    <row r="134" spans="1:42" ht="19.5" customHeight="1" x14ac:dyDescent="0.25">
      <c r="A134" s="9" t="s">
        <v>13</v>
      </c>
      <c r="B134" s="9"/>
      <c r="C134" s="9"/>
      <c r="D134" s="1"/>
      <c r="F134" s="80"/>
      <c r="G134" s="109">
        <v>9.1999999999999993</v>
      </c>
      <c r="H134" s="109"/>
      <c r="R134" s="19"/>
      <c r="T134" s="19" t="s">
        <v>30</v>
      </c>
      <c r="V134" s="110" t="b">
        <v>0</v>
      </c>
      <c r="W134" s="110"/>
      <c r="X134" s="108" t="str">
        <f>IF(AND(V134=TRUE,(T137+T139+T141)&gt;0),"Per la personalizzazione aggiuntiva selezionare almeno 12 pezzi del colore","")</f>
        <v/>
      </c>
      <c r="Y134" s="108"/>
      <c r="Z134" s="108"/>
      <c r="AA134" s="108"/>
    </row>
    <row r="135" spans="1:42" ht="15.75" x14ac:dyDescent="0.25">
      <c r="A135" s="2"/>
      <c r="B135" s="2"/>
      <c r="C135" s="2"/>
      <c r="D135" s="1"/>
      <c r="G135" s="28"/>
      <c r="H135" s="4" t="s">
        <v>1</v>
      </c>
      <c r="I135" s="4"/>
      <c r="J135" s="4" t="s">
        <v>2</v>
      </c>
      <c r="K135" s="4"/>
      <c r="L135" s="4" t="s">
        <v>3</v>
      </c>
      <c r="M135" s="4"/>
      <c r="N135" s="4" t="s">
        <v>4</v>
      </c>
      <c r="O135" s="4"/>
      <c r="P135" s="4" t="s">
        <v>5</v>
      </c>
      <c r="Q135" s="4"/>
      <c r="R135" s="4" t="s">
        <v>6</v>
      </c>
      <c r="S135" s="4"/>
      <c r="T135" s="4"/>
      <c r="U135" s="4"/>
      <c r="V135" s="44" t="s">
        <v>15</v>
      </c>
      <c r="W135" s="44" t="s">
        <v>16</v>
      </c>
      <c r="X135" s="108"/>
      <c r="Y135" s="108"/>
      <c r="Z135" s="108"/>
      <c r="AA135" s="108"/>
    </row>
    <row r="136" spans="1:42" ht="3" customHeight="1" x14ac:dyDescent="0.25">
      <c r="A136" s="2"/>
      <c r="B136" s="2"/>
      <c r="C136" s="2"/>
      <c r="D136" s="1"/>
      <c r="G136" s="2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108"/>
      <c r="Y136" s="108"/>
      <c r="Z136" s="108"/>
      <c r="AA136" s="108"/>
    </row>
    <row r="137" spans="1:42" ht="15.75" x14ac:dyDescent="0.25">
      <c r="A137" s="2"/>
      <c r="B137" s="2"/>
      <c r="C137" s="2"/>
      <c r="D137" s="1"/>
      <c r="F137" s="5"/>
      <c r="G137" s="107">
        <v>1</v>
      </c>
      <c r="H137" s="13"/>
      <c r="I137" s="11"/>
      <c r="J137" s="13"/>
      <c r="K137" s="11"/>
      <c r="L137" s="13"/>
      <c r="M137" s="11"/>
      <c r="N137" s="13"/>
      <c r="O137" s="11"/>
      <c r="P137" s="13"/>
      <c r="Q137" s="11"/>
      <c r="R137" s="13"/>
      <c r="S137" s="6"/>
      <c r="T137" s="104">
        <f>IF(AND(V134=TRUE,V137&gt;0,V137&lt;12),1,0)</f>
        <v>0</v>
      </c>
      <c r="U137" s="101"/>
      <c r="V137" s="16">
        <f>SUM(H137+J137+L137+N137+P137+R137)</f>
        <v>0</v>
      </c>
      <c r="W137" s="18">
        <f>V137*G134</f>
        <v>0</v>
      </c>
      <c r="X137" s="108"/>
      <c r="Y137" s="108"/>
      <c r="Z137" s="108"/>
      <c r="AA137" s="108"/>
      <c r="AC137" s="20" t="str">
        <f>IF(AND(V137&gt;0,G137=1),"Selezionare il colore","")</f>
        <v/>
      </c>
    </row>
    <row r="138" spans="1:42" ht="5.25" customHeight="1" x14ac:dyDescent="0.25">
      <c r="A138" s="2"/>
      <c r="B138" s="2"/>
      <c r="C138" s="2"/>
      <c r="D138" s="1"/>
      <c r="F138" s="7"/>
      <c r="G138" s="94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8"/>
      <c r="T138" s="105"/>
      <c r="U138" s="102"/>
      <c r="W138" s="77"/>
      <c r="X138" s="108"/>
      <c r="Y138" s="108"/>
      <c r="Z138" s="108"/>
      <c r="AA138" s="108"/>
    </row>
    <row r="139" spans="1:42" ht="15.75" x14ac:dyDescent="0.25">
      <c r="A139" s="2"/>
      <c r="B139" s="2"/>
      <c r="C139" s="2"/>
      <c r="D139" s="1"/>
      <c r="F139" s="5"/>
      <c r="G139" s="107">
        <v>1</v>
      </c>
      <c r="H139" s="13"/>
      <c r="I139" s="11"/>
      <c r="J139" s="13"/>
      <c r="K139" s="11"/>
      <c r="L139" s="13"/>
      <c r="M139" s="11"/>
      <c r="N139" s="13"/>
      <c r="O139" s="11"/>
      <c r="P139" s="13"/>
      <c r="Q139" s="11"/>
      <c r="R139" s="13"/>
      <c r="S139" s="6"/>
      <c r="T139" s="104">
        <f>IF(AND(V134=TRUE,V139&gt;0,V139&lt;12),1,0)</f>
        <v>0</v>
      </c>
      <c r="U139" s="101"/>
      <c r="V139" s="16">
        <f>SUM(H139+J139+L139+N139+P139+R139)</f>
        <v>0</v>
      </c>
      <c r="W139" s="18">
        <f>V139*G134</f>
        <v>0</v>
      </c>
      <c r="X139" s="108"/>
      <c r="Y139" s="108"/>
      <c r="Z139" s="108"/>
      <c r="AA139" s="108"/>
      <c r="AC139" s="20" t="str">
        <f>IF(AND(V139&gt;0,G139=1),"Selezionare il colore","")</f>
        <v/>
      </c>
    </row>
    <row r="140" spans="1:42" ht="5.25" customHeight="1" x14ac:dyDescent="0.25">
      <c r="A140" s="2"/>
      <c r="B140" s="2"/>
      <c r="C140" s="2"/>
      <c r="D140" s="1"/>
      <c r="F140" s="7"/>
      <c r="G140" s="94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8"/>
      <c r="T140" s="105"/>
      <c r="U140" s="102"/>
      <c r="W140" s="78"/>
      <c r="X140" s="108"/>
      <c r="Y140" s="108"/>
      <c r="Z140" s="108"/>
      <c r="AA140" s="108"/>
    </row>
    <row r="141" spans="1:42" ht="15.75" x14ac:dyDescent="0.25">
      <c r="A141" s="2"/>
      <c r="B141" s="2"/>
      <c r="C141" s="2"/>
      <c r="D141" s="1"/>
      <c r="F141" s="5"/>
      <c r="G141" s="107">
        <v>1</v>
      </c>
      <c r="H141" s="13"/>
      <c r="I141" s="11"/>
      <c r="J141" s="13"/>
      <c r="K141" s="11"/>
      <c r="L141" s="13"/>
      <c r="M141" s="11"/>
      <c r="N141" s="13"/>
      <c r="O141" s="11"/>
      <c r="P141" s="13"/>
      <c r="Q141" s="11"/>
      <c r="R141" s="13"/>
      <c r="S141" s="6"/>
      <c r="T141" s="104">
        <f>IF(AND(V134=TRUE,V141&gt;0,V141&lt;12),1,0)</f>
        <v>0</v>
      </c>
      <c r="U141" s="101"/>
      <c r="V141" s="16">
        <f>SUM(H141+J141+L141+N141+P141+R141)</f>
        <v>0</v>
      </c>
      <c r="W141" s="18">
        <f>V141*G134</f>
        <v>0</v>
      </c>
      <c r="X141" s="108"/>
      <c r="Y141" s="108"/>
      <c r="Z141" s="108"/>
      <c r="AA141" s="108"/>
      <c r="AC141" s="20" t="str">
        <f>IF(AND(V141&gt;0,G141=1),"Selezionare il colore","")</f>
        <v/>
      </c>
    </row>
    <row r="142" spans="1:42" ht="2.25" customHeight="1" x14ac:dyDescent="0.25">
      <c r="A142" s="2"/>
      <c r="B142" s="2"/>
      <c r="C142" s="2"/>
      <c r="D142" s="1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8"/>
      <c r="T142" s="10"/>
      <c r="U142" s="8"/>
      <c r="W142" s="78"/>
    </row>
    <row r="143" spans="1:42" ht="16.5" customHeight="1" thickBot="1" x14ac:dyDescent="0.3">
      <c r="A143" s="14"/>
      <c r="B143" s="14"/>
      <c r="C143" s="14"/>
      <c r="D143" s="15"/>
      <c r="E143" s="3"/>
      <c r="F143" s="23"/>
      <c r="G143" s="3"/>
      <c r="H143" s="3"/>
      <c r="I143" s="3"/>
      <c r="J143" s="3"/>
      <c r="K143" s="3"/>
      <c r="L143" s="43"/>
      <c r="M143" s="3"/>
      <c r="N143" s="24"/>
      <c r="O143" s="3"/>
      <c r="P143" s="3"/>
      <c r="Q143" s="3"/>
      <c r="R143" s="22"/>
      <c r="S143" s="22"/>
      <c r="T143" s="22" t="s">
        <v>17</v>
      </c>
      <c r="U143" s="22"/>
      <c r="V143" s="17">
        <f>SUM(V137+V139+V141)</f>
        <v>0</v>
      </c>
      <c r="W143" s="79">
        <f>SUM(W141+W139+W137)</f>
        <v>0</v>
      </c>
      <c r="X143" s="112" t="str">
        <f>IF(V134=TRUE,"+ Una Tantum personalizzaz. Aggiuntiva €:","")</f>
        <v/>
      </c>
      <c r="Y143" s="112"/>
      <c r="Z143" s="112"/>
      <c r="AA143" s="112"/>
      <c r="AB143" s="112"/>
      <c r="AC143" s="88" t="str">
        <f>IF(V134=TRUE,35,"")</f>
        <v/>
      </c>
      <c r="AD143" s="113" t="str">
        <f>IF(V134=TRUE,"+ Stampa €:","")</f>
        <v/>
      </c>
      <c r="AE143" s="113"/>
      <c r="AF143" s="83" t="str">
        <f>IF(V134=TRUE,V143*2.2,"")</f>
        <v/>
      </c>
      <c r="AP143" s="87"/>
    </row>
    <row r="144" spans="1:42" ht="19.5" customHeight="1" x14ac:dyDescent="0.25">
      <c r="A144" s="9" t="s">
        <v>94</v>
      </c>
      <c r="B144" s="9"/>
      <c r="C144" s="9"/>
      <c r="D144" s="1"/>
      <c r="F144" s="80"/>
      <c r="G144" s="109">
        <v>30</v>
      </c>
      <c r="H144" s="109"/>
      <c r="R144" s="19"/>
      <c r="T144" s="19" t="s">
        <v>30</v>
      </c>
      <c r="V144" s="110" t="b">
        <v>0</v>
      </c>
      <c r="W144" s="110"/>
      <c r="X144" s="108" t="str">
        <f>IF(AND(V144=TRUE,(T147+T149+T151)&gt;0),"Per la personalizzazione aggiuntiva selezionare almeno 12 pezzi del colore","")</f>
        <v/>
      </c>
      <c r="Y144" s="108"/>
      <c r="Z144" s="108"/>
      <c r="AA144" s="108"/>
    </row>
    <row r="145" spans="1:42" ht="15.75" x14ac:dyDescent="0.25">
      <c r="A145" s="2"/>
      <c r="B145" s="2"/>
      <c r="C145" s="2"/>
      <c r="D145" s="1"/>
      <c r="G145" s="28"/>
      <c r="H145" s="4" t="s">
        <v>1</v>
      </c>
      <c r="I145" s="4"/>
      <c r="J145" s="4" t="s">
        <v>2</v>
      </c>
      <c r="K145" s="4"/>
      <c r="L145" s="4" t="s">
        <v>3</v>
      </c>
      <c r="M145" s="4"/>
      <c r="N145" s="4" t="s">
        <v>4</v>
      </c>
      <c r="O145" s="4"/>
      <c r="P145" s="4" t="s">
        <v>5</v>
      </c>
      <c r="Q145" s="4"/>
      <c r="R145" s="4" t="s">
        <v>6</v>
      </c>
      <c r="S145" s="4"/>
      <c r="T145" s="4"/>
      <c r="U145" s="4"/>
      <c r="V145" s="44" t="s">
        <v>15</v>
      </c>
      <c r="W145" s="44" t="s">
        <v>16</v>
      </c>
      <c r="X145" s="108"/>
      <c r="Y145" s="108"/>
      <c r="Z145" s="108"/>
      <c r="AA145" s="108"/>
    </row>
    <row r="146" spans="1:42" ht="3" customHeight="1" x14ac:dyDescent="0.25">
      <c r="A146" s="2"/>
      <c r="B146" s="2"/>
      <c r="C146" s="2"/>
      <c r="D146" s="1"/>
      <c r="G146" s="2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108"/>
      <c r="Y146" s="108"/>
      <c r="Z146" s="108"/>
      <c r="AA146" s="108"/>
    </row>
    <row r="147" spans="1:42" ht="15.75" x14ac:dyDescent="0.25">
      <c r="A147" s="2"/>
      <c r="B147" s="2"/>
      <c r="C147" s="2"/>
      <c r="D147" s="1"/>
      <c r="F147" s="5"/>
      <c r="G147" s="107">
        <v>1</v>
      </c>
      <c r="H147" s="13"/>
      <c r="I147" s="11"/>
      <c r="J147" s="13"/>
      <c r="K147" s="11"/>
      <c r="L147" s="13"/>
      <c r="M147" s="11"/>
      <c r="N147" s="13"/>
      <c r="O147" s="11"/>
      <c r="P147" s="13"/>
      <c r="Q147" s="11"/>
      <c r="R147" s="13"/>
      <c r="S147" s="6"/>
      <c r="T147" s="104">
        <f>IF(AND(V144=TRUE,V147&gt;0,V147&lt;12),1,0)</f>
        <v>0</v>
      </c>
      <c r="U147" s="101"/>
      <c r="V147" s="16">
        <f>SUM(H147+J147+L147+N147+P147+R147)</f>
        <v>0</v>
      </c>
      <c r="W147" s="18">
        <f>V147*G144</f>
        <v>0</v>
      </c>
      <c r="X147" s="108"/>
      <c r="Y147" s="108"/>
      <c r="Z147" s="108"/>
      <c r="AA147" s="108"/>
      <c r="AC147" s="20" t="str">
        <f>IF(AND(V147&gt;1,G147=1),"Selezionare il colore","")</f>
        <v/>
      </c>
    </row>
    <row r="148" spans="1:42" ht="5.25" customHeight="1" x14ac:dyDescent="0.25">
      <c r="A148" s="2"/>
      <c r="B148" s="2"/>
      <c r="C148" s="2"/>
      <c r="D148" s="1"/>
      <c r="F148" s="7"/>
      <c r="G148" s="94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8"/>
      <c r="T148" s="105"/>
      <c r="U148" s="102"/>
      <c r="W148" s="77"/>
      <c r="X148" s="108"/>
      <c r="Y148" s="108"/>
      <c r="Z148" s="108"/>
      <c r="AA148" s="108"/>
    </row>
    <row r="149" spans="1:42" ht="15.75" x14ac:dyDescent="0.25">
      <c r="A149" s="2"/>
      <c r="B149" s="2"/>
      <c r="C149" s="2"/>
      <c r="D149" s="1"/>
      <c r="F149" s="5"/>
      <c r="G149" s="107">
        <v>1</v>
      </c>
      <c r="H149" s="13"/>
      <c r="I149" s="11"/>
      <c r="J149" s="13"/>
      <c r="K149" s="11"/>
      <c r="L149" s="13"/>
      <c r="M149" s="11"/>
      <c r="N149" s="13"/>
      <c r="O149" s="11"/>
      <c r="P149" s="13"/>
      <c r="Q149" s="11"/>
      <c r="R149" s="13"/>
      <c r="S149" s="6"/>
      <c r="T149" s="104">
        <f>IF(AND(V144=TRUE,V149&gt;0,V149&lt;12),1,0)</f>
        <v>0</v>
      </c>
      <c r="U149" s="101"/>
      <c r="V149" s="16">
        <f>SUM(H149+J149+L149+N149+P149+R149)</f>
        <v>0</v>
      </c>
      <c r="W149" s="18">
        <f>V149*G144</f>
        <v>0</v>
      </c>
      <c r="X149" s="108"/>
      <c r="Y149" s="108"/>
      <c r="Z149" s="108"/>
      <c r="AA149" s="108"/>
      <c r="AC149" s="20" t="str">
        <f>IF(AND(V149&gt;1,G149=1),"Selezionare il colore","")</f>
        <v/>
      </c>
    </row>
    <row r="150" spans="1:42" ht="5.25" customHeight="1" x14ac:dyDescent="0.25">
      <c r="A150" s="2"/>
      <c r="B150" s="2"/>
      <c r="C150" s="2"/>
      <c r="D150" s="1"/>
      <c r="F150" s="7"/>
      <c r="G150" s="94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8"/>
      <c r="T150" s="105"/>
      <c r="U150" s="102"/>
      <c r="W150" s="78"/>
      <c r="X150" s="108"/>
      <c r="Y150" s="108"/>
      <c r="Z150" s="108"/>
      <c r="AA150" s="108"/>
    </row>
    <row r="151" spans="1:42" ht="15.75" x14ac:dyDescent="0.25">
      <c r="A151" s="2"/>
      <c r="B151" s="2"/>
      <c r="C151" s="2"/>
      <c r="D151" s="1"/>
      <c r="F151" s="5"/>
      <c r="G151" s="107">
        <v>1</v>
      </c>
      <c r="H151" s="13"/>
      <c r="I151" s="11"/>
      <c r="J151" s="13"/>
      <c r="K151" s="11"/>
      <c r="L151" s="13"/>
      <c r="M151" s="11"/>
      <c r="N151" s="13"/>
      <c r="O151" s="11"/>
      <c r="P151" s="13"/>
      <c r="Q151" s="11"/>
      <c r="R151" s="13"/>
      <c r="S151" s="6"/>
      <c r="T151" s="104">
        <f>IF(AND(V144=TRUE,V151&gt;0,V151&lt;12),1,0)</f>
        <v>0</v>
      </c>
      <c r="U151" s="101"/>
      <c r="V151" s="16">
        <f>SUM(H151+J151+L151+N151+P151+R151)</f>
        <v>0</v>
      </c>
      <c r="W151" s="18">
        <f>V151*G144</f>
        <v>0</v>
      </c>
      <c r="X151" s="108"/>
      <c r="Y151" s="108"/>
      <c r="Z151" s="108"/>
      <c r="AA151" s="108"/>
      <c r="AC151" s="20" t="str">
        <f>IF(AND(V151&gt;1,G151=1),"Selezionare il colore","")</f>
        <v/>
      </c>
    </row>
    <row r="152" spans="1:42" ht="2.25" customHeight="1" x14ac:dyDescent="0.25">
      <c r="A152" s="2"/>
      <c r="B152" s="2"/>
      <c r="C152" s="2"/>
      <c r="D152" s="1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8"/>
      <c r="T152" s="10"/>
      <c r="U152" s="8"/>
      <c r="W152" s="78"/>
    </row>
    <row r="153" spans="1:42" ht="16.5" customHeight="1" thickBot="1" x14ac:dyDescent="0.3">
      <c r="A153" s="14"/>
      <c r="B153" s="14"/>
      <c r="C153" s="14"/>
      <c r="D153" s="15"/>
      <c r="E153" s="3"/>
      <c r="F153" s="23"/>
      <c r="G153" s="3"/>
      <c r="H153" s="3"/>
      <c r="I153" s="3"/>
      <c r="J153" s="3"/>
      <c r="K153" s="3"/>
      <c r="L153" s="43"/>
      <c r="M153" s="3"/>
      <c r="N153" s="24"/>
      <c r="O153" s="3"/>
      <c r="P153" s="3"/>
      <c r="Q153" s="3"/>
      <c r="R153" s="22"/>
      <c r="S153" s="22"/>
      <c r="T153" s="22" t="s">
        <v>17</v>
      </c>
      <c r="U153" s="22"/>
      <c r="V153" s="17">
        <f>SUM(V147+V149+V151)</f>
        <v>0</v>
      </c>
      <c r="W153" s="79">
        <f>SUM(W151+W149+W147)</f>
        <v>0</v>
      </c>
      <c r="X153" s="112" t="str">
        <f>IF(V144=TRUE,"+ Una Tantum personalizzaz. Aggiuntiva €:","")</f>
        <v/>
      </c>
      <c r="Y153" s="112"/>
      <c r="Z153" s="112"/>
      <c r="AA153" s="112"/>
      <c r="AB153" s="112"/>
      <c r="AC153" s="88" t="str">
        <f>IF(V144=TRUE,35,"")</f>
        <v/>
      </c>
      <c r="AD153" s="113" t="str">
        <f>IF(V144=TRUE,"+ Stampa €:","")</f>
        <v/>
      </c>
      <c r="AE153" s="113"/>
      <c r="AF153" s="83" t="str">
        <f>IF(V144=TRUE,V153*2.2,"")</f>
        <v/>
      </c>
      <c r="AP153" s="87"/>
    </row>
    <row r="154" spans="1:42" ht="15" customHeight="1" x14ac:dyDescent="0.25">
      <c r="X154" s="108" t="str">
        <f>IF(W1=0,"Deve essere selezionato Scontrino o Fattura","")</f>
        <v/>
      </c>
      <c r="Y154" s="108"/>
      <c r="Z154" s="108"/>
      <c r="AA154" s="108"/>
    </row>
    <row r="155" spans="1:42" ht="19.5" customHeight="1" x14ac:dyDescent="0.25">
      <c r="N155" s="74" t="s">
        <v>27</v>
      </c>
      <c r="V155" s="123">
        <f>SUM(H33,W33,H43,H53,W53,H63,W63,H73,W73,H83,W83,H93,W93,H103,W103,W113,W123,W133,W143,W153)</f>
        <v>0</v>
      </c>
      <c r="W155" s="124"/>
      <c r="X155" s="108"/>
      <c r="Y155" s="108"/>
      <c r="Z155" s="108"/>
      <c r="AA155" s="108"/>
    </row>
    <row r="156" spans="1:42" ht="8.25" customHeight="1" x14ac:dyDescent="0.25">
      <c r="N156" s="74"/>
      <c r="V156" s="85"/>
      <c r="W156" s="86"/>
      <c r="X156" s="108"/>
      <c r="Y156" s="108"/>
      <c r="Z156" s="108"/>
      <c r="AA156" s="108"/>
    </row>
    <row r="157" spans="1:42" ht="19.5" customHeight="1" x14ac:dyDescent="0.25">
      <c r="B157" s="89"/>
      <c r="N157" s="74" t="s">
        <v>43</v>
      </c>
      <c r="V157" s="123">
        <f>SUM(AC33,AF33,AL33,AO33,AL53,AO53,AC63,AF63,AL63,AO63,AC73,AF73,AL73,AO73,AC83,AF83,AL83,AO83,AC93,AF93,AL93,AO93,AC103,AF103,AL103,AO103,AL113,AO113,AC123,AF123,AC133,AF133,AC143,AF143,AC153,AF153)</f>
        <v>0</v>
      </c>
      <c r="W157" s="124"/>
      <c r="X157" s="108"/>
      <c r="Y157" s="108"/>
      <c r="Z157" s="108"/>
      <c r="AA157" s="108"/>
    </row>
    <row r="158" spans="1:42" ht="8.25" customHeight="1" x14ac:dyDescent="0.25">
      <c r="N158" s="74"/>
      <c r="V158" s="81"/>
      <c r="W158" s="82"/>
      <c r="X158" s="108"/>
      <c r="Y158" s="108"/>
      <c r="Z158" s="108"/>
      <c r="AA158" s="108"/>
    </row>
    <row r="159" spans="1:42" ht="19.5" customHeight="1" x14ac:dyDescent="0.25">
      <c r="N159" t="s">
        <v>38</v>
      </c>
      <c r="V159" s="123">
        <v>12.9</v>
      </c>
      <c r="W159" s="123"/>
      <c r="X159" s="108"/>
      <c r="Y159" s="108"/>
      <c r="Z159" s="108"/>
      <c r="AA159" s="108"/>
      <c r="AD159" s="97"/>
    </row>
    <row r="160" spans="1:42" ht="19.5" customHeight="1" x14ac:dyDescent="0.25">
      <c r="V160" s="81"/>
      <c r="W160" s="81"/>
      <c r="X160" s="108"/>
      <c r="Y160" s="108"/>
      <c r="Z160" s="108"/>
      <c r="AA160" s="108"/>
    </row>
    <row r="161" spans="14:27" ht="22.5" customHeight="1" x14ac:dyDescent="0.25">
      <c r="N161" s="75" t="s">
        <v>37</v>
      </c>
      <c r="O161" s="76"/>
      <c r="P161" s="76"/>
      <c r="Q161" s="76"/>
      <c r="R161" s="76"/>
      <c r="S161" s="76"/>
      <c r="T161" s="76"/>
      <c r="U161" s="76"/>
      <c r="V161" s="129">
        <f>SUM(V155,V157,V159)</f>
        <v>12.9</v>
      </c>
      <c r="W161" s="130"/>
      <c r="X161" s="108"/>
      <c r="Y161" s="108"/>
      <c r="Z161" s="108"/>
      <c r="AA161" s="108"/>
    </row>
    <row r="162" spans="14:27" ht="15" customHeight="1" x14ac:dyDescent="0.25">
      <c r="W162" s="98" t="s">
        <v>93</v>
      </c>
      <c r="X162" s="46"/>
      <c r="Y162" s="46"/>
      <c r="Z162" s="46"/>
      <c r="AA162" s="46"/>
    </row>
    <row r="163" spans="14:27" ht="15" customHeight="1" x14ac:dyDescent="0.25">
      <c r="X163" s="46"/>
      <c r="Y163" s="46"/>
      <c r="Z163" s="46"/>
      <c r="AA163" s="46"/>
    </row>
    <row r="164" spans="14:27" ht="15" customHeight="1" x14ac:dyDescent="0.25">
      <c r="X164" s="46"/>
      <c r="Y164" s="46"/>
      <c r="Z164" s="46"/>
      <c r="AA164" s="46"/>
    </row>
    <row r="165" spans="14:27" ht="15" customHeight="1" x14ac:dyDescent="0.25">
      <c r="X165" s="46"/>
      <c r="Y165" s="46"/>
      <c r="Z165" s="46"/>
      <c r="AA165" s="46"/>
    </row>
  </sheetData>
  <sheetProtection algorithmName="SHA-512" hashValue="CKF+yDfQdUTPVs2jB2quWGYT7Mnesxr32XsXtsQUOE3A/0esLoD6LA9J7ulfU1wIMjuxLMl2HWhjrmswGpaO6A==" saltValue="pZMvi+lroMkHu8moRAQVYw==" spinCount="100000" sheet="1" selectLockedCells="1"/>
  <mergeCells count="136">
    <mergeCell ref="AM63:AN63"/>
    <mergeCell ref="AM43:AN43"/>
    <mergeCell ref="E44:F44"/>
    <mergeCell ref="R44:U44"/>
    <mergeCell ref="E45:G45"/>
    <mergeCell ref="H51:J51"/>
    <mergeCell ref="H53:J53"/>
    <mergeCell ref="AD53:AE53"/>
    <mergeCell ref="AG53:AK53"/>
    <mergeCell ref="AM53:AN53"/>
    <mergeCell ref="X44:AF44"/>
    <mergeCell ref="AC54:AE61"/>
    <mergeCell ref="V159:W159"/>
    <mergeCell ref="X154:AA161"/>
    <mergeCell ref="H33:J33"/>
    <mergeCell ref="E25:G25"/>
    <mergeCell ref="R24:U24"/>
    <mergeCell ref="X24:AA31"/>
    <mergeCell ref="H31:J31"/>
    <mergeCell ref="X54:AA61"/>
    <mergeCell ref="E55:G55"/>
    <mergeCell ref="H61:J61"/>
    <mergeCell ref="H63:J63"/>
    <mergeCell ref="X63:AB63"/>
    <mergeCell ref="V161:W161"/>
    <mergeCell ref="X64:AA71"/>
    <mergeCell ref="E65:G65"/>
    <mergeCell ref="H71:J71"/>
    <mergeCell ref="H73:J73"/>
    <mergeCell ref="X73:AB73"/>
    <mergeCell ref="E84:F84"/>
    <mergeCell ref="R84:U84"/>
    <mergeCell ref="X84:AA91"/>
    <mergeCell ref="E85:G85"/>
    <mergeCell ref="H91:J91"/>
    <mergeCell ref="H93:J93"/>
    <mergeCell ref="P6:W6"/>
    <mergeCell ref="B10:C10"/>
    <mergeCell ref="B18:D18"/>
    <mergeCell ref="G18:K18"/>
    <mergeCell ref="P8:W8"/>
    <mergeCell ref="S10:W10"/>
    <mergeCell ref="B14:D14"/>
    <mergeCell ref="C12:D12"/>
    <mergeCell ref="E10:K10"/>
    <mergeCell ref="B6:K6"/>
    <mergeCell ref="B8:K8"/>
    <mergeCell ref="G14:K14"/>
    <mergeCell ref="B16:D16"/>
    <mergeCell ref="B20:W20"/>
    <mergeCell ref="AM33:AN33"/>
    <mergeCell ref="AG94:AJ101"/>
    <mergeCell ref="V157:W157"/>
    <mergeCell ref="X33:AB33"/>
    <mergeCell ref="AD33:AE33"/>
    <mergeCell ref="AG33:AK33"/>
    <mergeCell ref="E24:F24"/>
    <mergeCell ref="E34:F34"/>
    <mergeCell ref="R34:U34"/>
    <mergeCell ref="E35:G35"/>
    <mergeCell ref="V155:W155"/>
    <mergeCell ref="AD63:AE63"/>
    <mergeCell ref="AG63:AK63"/>
    <mergeCell ref="H41:J41"/>
    <mergeCell ref="H43:J43"/>
    <mergeCell ref="AD43:AE43"/>
    <mergeCell ref="E54:F54"/>
    <mergeCell ref="R54:U54"/>
    <mergeCell ref="E64:F64"/>
    <mergeCell ref="R64:U64"/>
    <mergeCell ref="AM73:AN73"/>
    <mergeCell ref="E74:F74"/>
    <mergeCell ref="R74:U74"/>
    <mergeCell ref="AM83:AN83"/>
    <mergeCell ref="E104:F104"/>
    <mergeCell ref="R104:U104"/>
    <mergeCell ref="X104:AA111"/>
    <mergeCell ref="E105:G105"/>
    <mergeCell ref="H111:J111"/>
    <mergeCell ref="X93:AB93"/>
    <mergeCell ref="AD93:AE93"/>
    <mergeCell ref="AG93:AK93"/>
    <mergeCell ref="AM93:AN93"/>
    <mergeCell ref="E94:F94"/>
    <mergeCell ref="R94:U94"/>
    <mergeCell ref="X94:AA101"/>
    <mergeCell ref="E95:G95"/>
    <mergeCell ref="H101:J101"/>
    <mergeCell ref="AG84:AJ91"/>
    <mergeCell ref="AM113:AN113"/>
    <mergeCell ref="G114:H114"/>
    <mergeCell ref="V114:W114"/>
    <mergeCell ref="X114:AA121"/>
    <mergeCell ref="X123:AB123"/>
    <mergeCell ref="AD123:AE123"/>
    <mergeCell ref="H103:J103"/>
    <mergeCell ref="X103:AB103"/>
    <mergeCell ref="AD103:AE103"/>
    <mergeCell ref="AG103:AK103"/>
    <mergeCell ref="AM103:AN103"/>
    <mergeCell ref="X153:AB153"/>
    <mergeCell ref="AD153:AE153"/>
    <mergeCell ref="G124:H124"/>
    <mergeCell ref="V124:W124"/>
    <mergeCell ref="X124:AA131"/>
    <mergeCell ref="X133:AB133"/>
    <mergeCell ref="AD133:AE133"/>
    <mergeCell ref="G134:H134"/>
    <mergeCell ref="V134:W134"/>
    <mergeCell ref="X134:AA141"/>
    <mergeCell ref="X143:AB143"/>
    <mergeCell ref="AD143:AE143"/>
    <mergeCell ref="AG64:AJ71"/>
    <mergeCell ref="AG54:AJ61"/>
    <mergeCell ref="AG44:AJ51"/>
    <mergeCell ref="AG24:AJ31"/>
    <mergeCell ref="AG104:AJ111"/>
    <mergeCell ref="G144:H144"/>
    <mergeCell ref="V144:W144"/>
    <mergeCell ref="X144:AA151"/>
    <mergeCell ref="H113:J113"/>
    <mergeCell ref="X113:AB113"/>
    <mergeCell ref="AD113:AE113"/>
    <mergeCell ref="AG113:AK113"/>
    <mergeCell ref="AD73:AE73"/>
    <mergeCell ref="AG73:AK73"/>
    <mergeCell ref="X34:AF34"/>
    <mergeCell ref="AC64:AE71"/>
    <mergeCell ref="X74:AA81"/>
    <mergeCell ref="E75:G75"/>
    <mergeCell ref="H81:J81"/>
    <mergeCell ref="H83:J83"/>
    <mergeCell ref="X83:AB83"/>
    <mergeCell ref="AD83:AE83"/>
    <mergeCell ref="AG83:AK83"/>
    <mergeCell ref="AG74:AJ81"/>
  </mergeCells>
  <conditionalFormatting sqref="B6:K6">
    <cfRule type="expression" dxfId="0" priority="1">
      <formula>$L$3=2</formula>
    </cfRule>
    <cfRule type="expression" priority="2">
      <formula>$L$3=2</formula>
    </cfRule>
  </conditionalFormatting>
  <pageMargins left="0.7" right="0.7" top="0.75" bottom="0.75" header="0.3" footer="0.3"/>
  <pageSetup paperSize="9" scale="8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locked="0" defaultSize="0" autoFill="0" autoLine="0" autoPict="0" altText="">
                <anchor moveWithCells="1">
                  <from>
                    <xdr:col>9</xdr:col>
                    <xdr:colOff>9525</xdr:colOff>
                    <xdr:row>23</xdr:row>
                    <xdr:rowOff>238125</xdr:rowOff>
                  </from>
                  <to>
                    <xdr:col>9</xdr:col>
                    <xdr:colOff>314325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locked="0" defaultSize="0" autoFill="0" autoLine="0" autoPict="0" altText="">
                <anchor moveWithCells="1">
                  <from>
                    <xdr:col>22</xdr:col>
                    <xdr:colOff>9525</xdr:colOff>
                    <xdr:row>23</xdr:row>
                    <xdr:rowOff>238125</xdr:rowOff>
                  </from>
                  <to>
                    <xdr:col>22</xdr:col>
                    <xdr:colOff>314325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locked="0" defaultSize="0" autoFill="0" autoLine="0" autoPict="0" altText="">
                <anchor moveWithCells="1">
                  <from>
                    <xdr:col>22</xdr:col>
                    <xdr:colOff>9525</xdr:colOff>
                    <xdr:row>43</xdr:row>
                    <xdr:rowOff>238125</xdr:rowOff>
                  </from>
                  <to>
                    <xdr:col>22</xdr:col>
                    <xdr:colOff>314325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locked="0" defaultSize="0" autoFill="0" autoLine="0" autoPict="0" altText="">
                <anchor moveWithCells="1">
                  <from>
                    <xdr:col>9</xdr:col>
                    <xdr:colOff>9525</xdr:colOff>
                    <xdr:row>53</xdr:row>
                    <xdr:rowOff>238125</xdr:rowOff>
                  </from>
                  <to>
                    <xdr:col>9</xdr:col>
                    <xdr:colOff>314325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locked="0" defaultSize="0" autoFill="0" autoLine="0" autoPict="0" altText="">
                <anchor moveWithCells="1">
                  <from>
                    <xdr:col>22</xdr:col>
                    <xdr:colOff>9525</xdr:colOff>
                    <xdr:row>53</xdr:row>
                    <xdr:rowOff>238125</xdr:rowOff>
                  </from>
                  <to>
                    <xdr:col>22</xdr:col>
                    <xdr:colOff>314325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locked="0" defaultSize="0" autoFill="0" autoLine="0" autoPict="0" altText="">
                <anchor moveWithCells="1">
                  <from>
                    <xdr:col>9</xdr:col>
                    <xdr:colOff>9525</xdr:colOff>
                    <xdr:row>73</xdr:row>
                    <xdr:rowOff>238125</xdr:rowOff>
                  </from>
                  <to>
                    <xdr:col>9</xdr:col>
                    <xdr:colOff>314325</xdr:colOff>
                    <xdr:row>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locked="0" defaultSize="0" autoFill="0" autoLine="0" autoPict="0" altText="">
                <anchor moveWithCells="1">
                  <from>
                    <xdr:col>22</xdr:col>
                    <xdr:colOff>9525</xdr:colOff>
                    <xdr:row>73</xdr:row>
                    <xdr:rowOff>238125</xdr:rowOff>
                  </from>
                  <to>
                    <xdr:col>22</xdr:col>
                    <xdr:colOff>314325</xdr:colOff>
                    <xdr:row>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locked="0" defaultSize="0" autoFill="0" autoLine="0" autoPict="0" altText="">
                <anchor moveWithCells="1">
                  <from>
                    <xdr:col>9</xdr:col>
                    <xdr:colOff>9525</xdr:colOff>
                    <xdr:row>63</xdr:row>
                    <xdr:rowOff>238125</xdr:rowOff>
                  </from>
                  <to>
                    <xdr:col>9</xdr:col>
                    <xdr:colOff>314325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locked="0" defaultSize="0" autoFill="0" autoLine="0" autoPict="0" altText="">
                <anchor moveWithCells="1">
                  <from>
                    <xdr:col>22</xdr:col>
                    <xdr:colOff>9525</xdr:colOff>
                    <xdr:row>63</xdr:row>
                    <xdr:rowOff>238125</xdr:rowOff>
                  </from>
                  <to>
                    <xdr:col>22</xdr:col>
                    <xdr:colOff>314325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Check Box 48">
              <controlPr locked="0" defaultSize="0" autoFill="0" autoLine="0" autoPict="0" altText="">
                <anchor moveWithCells="1">
                  <from>
                    <xdr:col>9</xdr:col>
                    <xdr:colOff>9525</xdr:colOff>
                    <xdr:row>83</xdr:row>
                    <xdr:rowOff>238125</xdr:rowOff>
                  </from>
                  <to>
                    <xdr:col>9</xdr:col>
                    <xdr:colOff>314325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locked="0" defaultSize="0" autoFill="0" autoLine="0" autoPict="0" altText="">
                <anchor moveWithCells="1">
                  <from>
                    <xdr:col>22</xdr:col>
                    <xdr:colOff>9525</xdr:colOff>
                    <xdr:row>83</xdr:row>
                    <xdr:rowOff>238125</xdr:rowOff>
                  </from>
                  <to>
                    <xdr:col>22</xdr:col>
                    <xdr:colOff>314325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locked="0" defaultSize="0" autoFill="0" autoLine="0" autoPict="0" altText="">
                <anchor moveWithCells="1">
                  <from>
                    <xdr:col>9</xdr:col>
                    <xdr:colOff>9525</xdr:colOff>
                    <xdr:row>93</xdr:row>
                    <xdr:rowOff>238125</xdr:rowOff>
                  </from>
                  <to>
                    <xdr:col>9</xdr:col>
                    <xdr:colOff>314325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6" name="Check Box 53">
              <controlPr locked="0" defaultSize="0" autoFill="0" autoLine="0" autoPict="0" altText="">
                <anchor moveWithCells="1">
                  <from>
                    <xdr:col>22</xdr:col>
                    <xdr:colOff>9525</xdr:colOff>
                    <xdr:row>93</xdr:row>
                    <xdr:rowOff>238125</xdr:rowOff>
                  </from>
                  <to>
                    <xdr:col>22</xdr:col>
                    <xdr:colOff>314325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7" name="Check Box 57">
              <controlPr locked="0" defaultSize="0" autoFill="0" autoLine="0" autoPict="0" altText="">
                <anchor moveWithCells="1">
                  <from>
                    <xdr:col>22</xdr:col>
                    <xdr:colOff>9525</xdr:colOff>
                    <xdr:row>103</xdr:row>
                    <xdr:rowOff>238125</xdr:rowOff>
                  </from>
                  <to>
                    <xdr:col>22</xdr:col>
                    <xdr:colOff>314325</xdr:colOff>
                    <xdr:row>104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8" name="Drop Down 59">
              <controlPr locked="0" defaultSize="0" autoLine="0" autoPict="0">
                <anchor moveWithCells="1">
                  <from>
                    <xdr:col>2</xdr:col>
                    <xdr:colOff>323850</xdr:colOff>
                    <xdr:row>116</xdr:row>
                    <xdr:rowOff>0</xdr:rowOff>
                  </from>
                  <to>
                    <xdr:col>6</xdr:col>
                    <xdr:colOff>295275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9" name="Drop Down 60">
              <controlPr locked="0" defaultSize="0" autoLine="0" autoPict="0">
                <anchor moveWithCells="1">
                  <from>
                    <xdr:col>2</xdr:col>
                    <xdr:colOff>323850</xdr:colOff>
                    <xdr:row>118</xdr:row>
                    <xdr:rowOff>0</xdr:rowOff>
                  </from>
                  <to>
                    <xdr:col>6</xdr:col>
                    <xdr:colOff>295275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0" name="Drop Down 61">
              <controlPr locked="0" defaultSize="0" autoLine="0" autoPict="0">
                <anchor moveWithCells="1">
                  <from>
                    <xdr:col>2</xdr:col>
                    <xdr:colOff>323850</xdr:colOff>
                    <xdr:row>120</xdr:row>
                    <xdr:rowOff>0</xdr:rowOff>
                  </from>
                  <to>
                    <xdr:col>6</xdr:col>
                    <xdr:colOff>295275</xdr:colOff>
                    <xdr:row>120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Drop Down 63">
              <controlPr locked="0" defaultSize="0" autoLine="0" autoPict="0">
                <anchor moveWithCells="1">
                  <from>
                    <xdr:col>2</xdr:col>
                    <xdr:colOff>323850</xdr:colOff>
                    <xdr:row>126</xdr:row>
                    <xdr:rowOff>0</xdr:rowOff>
                  </from>
                  <to>
                    <xdr:col>6</xdr:col>
                    <xdr:colOff>295275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Drop Down 64">
              <controlPr locked="0" defaultSize="0" autoLine="0" autoPict="0">
                <anchor moveWithCells="1">
                  <from>
                    <xdr:col>2</xdr:col>
                    <xdr:colOff>323850</xdr:colOff>
                    <xdr:row>128</xdr:row>
                    <xdr:rowOff>0</xdr:rowOff>
                  </from>
                  <to>
                    <xdr:col>6</xdr:col>
                    <xdr:colOff>295275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3" name="Drop Down 65">
              <controlPr locked="0" defaultSize="0" autoLine="0" autoPict="0">
                <anchor moveWithCells="1">
                  <from>
                    <xdr:col>2</xdr:col>
                    <xdr:colOff>323850</xdr:colOff>
                    <xdr:row>130</xdr:row>
                    <xdr:rowOff>0</xdr:rowOff>
                  </from>
                  <to>
                    <xdr:col>6</xdr:col>
                    <xdr:colOff>295275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Drop Down 67">
              <controlPr locked="0" defaultSize="0" autoLine="0" autoPict="0">
                <anchor moveWithCells="1">
                  <from>
                    <xdr:col>2</xdr:col>
                    <xdr:colOff>323850</xdr:colOff>
                    <xdr:row>136</xdr:row>
                    <xdr:rowOff>0</xdr:rowOff>
                  </from>
                  <to>
                    <xdr:col>6</xdr:col>
                    <xdr:colOff>295275</xdr:colOff>
                    <xdr:row>136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Drop Down 68">
              <controlPr locked="0" defaultSize="0" autoLine="0" autoPict="0">
                <anchor moveWithCells="1">
                  <from>
                    <xdr:col>2</xdr:col>
                    <xdr:colOff>323850</xdr:colOff>
                    <xdr:row>138</xdr:row>
                    <xdr:rowOff>0</xdr:rowOff>
                  </from>
                  <to>
                    <xdr:col>6</xdr:col>
                    <xdr:colOff>295275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Drop Down 69">
              <controlPr locked="0" defaultSize="0" autoLine="0" autoPict="0">
                <anchor moveWithCells="1">
                  <from>
                    <xdr:col>2</xdr:col>
                    <xdr:colOff>323850</xdr:colOff>
                    <xdr:row>140</xdr:row>
                    <xdr:rowOff>0</xdr:rowOff>
                  </from>
                  <to>
                    <xdr:col>6</xdr:col>
                    <xdr:colOff>295275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Drop Down 70">
              <controlPr locked="0" defaultSize="0" autoLine="0" autoPict="0">
                <anchor moveWithCells="1">
                  <from>
                    <xdr:col>2</xdr:col>
                    <xdr:colOff>323850</xdr:colOff>
                    <xdr:row>146</xdr:row>
                    <xdr:rowOff>0</xdr:rowOff>
                  </from>
                  <to>
                    <xdr:col>6</xdr:col>
                    <xdr:colOff>295275</xdr:colOff>
                    <xdr:row>146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Drop Down 71">
              <controlPr locked="0" defaultSize="0" autoLine="0" autoPict="0">
                <anchor moveWithCells="1">
                  <from>
                    <xdr:col>2</xdr:col>
                    <xdr:colOff>323850</xdr:colOff>
                    <xdr:row>148</xdr:row>
                    <xdr:rowOff>0</xdr:rowOff>
                  </from>
                  <to>
                    <xdr:col>6</xdr:col>
                    <xdr:colOff>295275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Drop Down 72">
              <controlPr locked="0" defaultSize="0" autoLine="0" autoPict="0">
                <anchor moveWithCells="1">
                  <from>
                    <xdr:col>2</xdr:col>
                    <xdr:colOff>323850</xdr:colOff>
                    <xdr:row>150</xdr:row>
                    <xdr:rowOff>0</xdr:rowOff>
                  </from>
                  <to>
                    <xdr:col>6</xdr:col>
                    <xdr:colOff>295275</xdr:colOff>
                    <xdr:row>150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0" name="Check Box 73">
              <controlPr locked="0" defaultSize="0" autoFill="0" autoLine="0" autoPict="0" altText="">
                <anchor moveWithCells="1">
                  <from>
                    <xdr:col>21</xdr:col>
                    <xdr:colOff>57150</xdr:colOff>
                    <xdr:row>113</xdr:row>
                    <xdr:rowOff>47625</xdr:rowOff>
                  </from>
                  <to>
                    <xdr:col>21</xdr:col>
                    <xdr:colOff>361950</xdr:colOff>
                    <xdr:row>113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1" name="Check Box 74">
              <controlPr locked="0" defaultSize="0" autoFill="0" autoLine="0" autoPict="0" altText="">
                <anchor moveWithCells="1">
                  <from>
                    <xdr:col>21</xdr:col>
                    <xdr:colOff>57150</xdr:colOff>
                    <xdr:row>123</xdr:row>
                    <xdr:rowOff>38100</xdr:rowOff>
                  </from>
                  <to>
                    <xdr:col>21</xdr:col>
                    <xdr:colOff>361950</xdr:colOff>
                    <xdr:row>123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2" name="Check Box 75">
              <controlPr locked="0" defaultSize="0" autoFill="0" autoLine="0" autoPict="0" altText="">
                <anchor moveWithCells="1">
                  <from>
                    <xdr:col>21</xdr:col>
                    <xdr:colOff>57150</xdr:colOff>
                    <xdr:row>133</xdr:row>
                    <xdr:rowOff>38100</xdr:rowOff>
                  </from>
                  <to>
                    <xdr:col>21</xdr:col>
                    <xdr:colOff>361950</xdr:colOff>
                    <xdr:row>133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3" name="Check Box 76">
              <controlPr locked="0" defaultSize="0" autoFill="0" autoLine="0" autoPict="0" altText="">
                <anchor moveWithCells="1">
                  <from>
                    <xdr:col>21</xdr:col>
                    <xdr:colOff>57150</xdr:colOff>
                    <xdr:row>143</xdr:row>
                    <xdr:rowOff>38100</xdr:rowOff>
                  </from>
                  <to>
                    <xdr:col>21</xdr:col>
                    <xdr:colOff>361950</xdr:colOff>
                    <xdr:row>143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E4BC-3B59-4EED-AF8F-7829552FBA29}">
  <sheetPr>
    <pageSetUpPr fitToPage="1"/>
  </sheetPr>
  <dimension ref="A1:W6"/>
  <sheetViews>
    <sheetView zoomScaleNormal="100" workbookViewId="0">
      <selection activeCell="A6" sqref="A6:W6"/>
    </sheetView>
  </sheetViews>
  <sheetFormatPr defaultRowHeight="15" x14ac:dyDescent="0.25"/>
  <cols>
    <col min="1" max="8" width="5.140625" customWidth="1"/>
    <col min="9" max="9" width="0.7109375" customWidth="1"/>
    <col min="10" max="10" width="5.140625" customWidth="1"/>
    <col min="11" max="11" width="0.7109375" customWidth="1"/>
    <col min="12" max="12" width="5.140625" customWidth="1"/>
    <col min="13" max="13" width="0.7109375" customWidth="1"/>
    <col min="14" max="14" width="5.140625" customWidth="1"/>
    <col min="15" max="15" width="0.7109375" customWidth="1"/>
    <col min="16" max="16" width="5.140625" customWidth="1"/>
    <col min="17" max="17" width="0.7109375" customWidth="1"/>
    <col min="18" max="18" width="5.140625" customWidth="1"/>
    <col min="19" max="19" width="0.7109375" customWidth="1"/>
    <col min="20" max="20" width="5.140625" customWidth="1"/>
    <col min="21" max="21" width="0.7109375" customWidth="1"/>
    <col min="22" max="22" width="6.42578125" customWidth="1"/>
    <col min="23" max="23" width="8.85546875" customWidth="1"/>
    <col min="24" max="26" width="6.7109375" customWidth="1"/>
    <col min="32" max="32" width="10.5703125" bestFit="1" customWidth="1"/>
    <col min="42" max="42" width="9.7109375" bestFit="1" customWidth="1"/>
  </cols>
  <sheetData>
    <row r="1" spans="1:23" ht="23.25" x14ac:dyDescent="0.25">
      <c r="A1" s="51" t="s">
        <v>33</v>
      </c>
      <c r="B1" s="47"/>
      <c r="C1" s="4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48"/>
    </row>
    <row r="2" spans="1:23" ht="14.25" customHeight="1" x14ac:dyDescent="0.25">
      <c r="A2" s="49"/>
      <c r="B2" s="32"/>
      <c r="C2" s="32"/>
      <c r="W2" s="50"/>
    </row>
    <row r="3" spans="1:23" ht="65.25" customHeight="1" x14ac:dyDescent="0.25">
      <c r="A3" s="134" t="s">
        <v>34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6"/>
    </row>
    <row r="4" spans="1:23" ht="93.75" customHeight="1" x14ac:dyDescent="0.25">
      <c r="A4" s="131" t="s">
        <v>44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3"/>
    </row>
    <row r="5" spans="1:23" ht="31.5" customHeight="1" x14ac:dyDescent="0.25">
      <c r="A5" s="137" t="s">
        <v>99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9"/>
    </row>
    <row r="6" spans="1:23" ht="66.75" customHeight="1" x14ac:dyDescent="0.25">
      <c r="A6" s="131" t="s">
        <v>100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3"/>
    </row>
  </sheetData>
  <sheetProtection selectLockedCells="1"/>
  <mergeCells count="4">
    <mergeCell ref="A6:W6"/>
    <mergeCell ref="A3:W3"/>
    <mergeCell ref="A4:W4"/>
    <mergeCell ref="A5:W5"/>
  </mergeCells>
  <pageMargins left="0.7" right="0.7" top="0.75" bottom="0.75" header="0.3" footer="0.3"/>
  <pageSetup paperSize="9" scale="9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locked="0" defaultSize="0" autoLine="0" autoPict="0">
                <anchor moveWithCells="1">
                  <from>
                    <xdr:col>21</xdr:col>
                    <xdr:colOff>0</xdr:colOff>
                    <xdr:row>6</xdr:row>
                    <xdr:rowOff>0</xdr:rowOff>
                  </from>
                  <to>
                    <xdr:col>23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Ordine</vt:lpstr>
      <vt:lpstr>Note compilazione</vt:lpstr>
      <vt:lpstr>Ordine!Area_stampa</vt:lpstr>
      <vt:lpstr>scontoQTA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Federico Pilati</cp:lastModifiedBy>
  <cp:lastPrinted>2025-01-08T07:36:02Z</cp:lastPrinted>
  <dcterms:created xsi:type="dcterms:W3CDTF">2023-02-02T14:15:43Z</dcterms:created>
  <dcterms:modified xsi:type="dcterms:W3CDTF">2025-04-28T07:42:18Z</dcterms:modified>
</cp:coreProperties>
</file>